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Oprava vodovodu" sheetId="2" r:id="rId2"/>
    <sheet name="SO-02 - Oprava kanalizace" sheetId="3" r:id="rId3"/>
    <sheet name="SO-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'SO-01 - Oprava vodovodu'!$C$122:$K$184</definedName>
    <definedName name="_xlnm.Print_Area" localSheetId="1">'SO-01 - Oprava vodovodu'!$C$82:$J$104,'SO-01 - Oprava vodovodu'!$C$110:$K$184</definedName>
    <definedName name="_xlnm.Print_Titles" localSheetId="1">'SO-01 - Oprava vodovodu'!$122:$122</definedName>
    <definedName name="_xlnm._FilterDatabase" localSheetId="2" hidden="1">'SO-02 - Oprava kanalizace'!$C$122:$K$188</definedName>
    <definedName name="_xlnm.Print_Area" localSheetId="2">'SO-02 - Oprava kanalizace'!$C$82:$J$104,'SO-02 - Oprava kanalizace'!$C$110:$K$188</definedName>
    <definedName name="_xlnm.Print_Titles" localSheetId="2">'SO-02 - Oprava kanalizace'!$122:$122</definedName>
    <definedName name="_xlnm._FilterDatabase" localSheetId="3" hidden="1">'SO-03 - VRN'!$C$119:$K$139</definedName>
    <definedName name="_xlnm.Print_Area" localSheetId="3">'SO-03 - VRN'!$C$82:$J$101,'SO-03 - VRN'!$C$107:$K$139</definedName>
    <definedName name="_xlnm.Print_Titles" localSheetId="3">'SO-03 - VRN'!$119:$119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4"/>
  <c r="E112"/>
  <c r="J92"/>
  <c r="F89"/>
  <c r="E87"/>
  <c r="J21"/>
  <c r="E21"/>
  <c r="J91"/>
  <c r="J20"/>
  <c r="J18"/>
  <c r="E18"/>
  <c r="F117"/>
  <c r="J17"/>
  <c r="J15"/>
  <c r="E15"/>
  <c r="F116"/>
  <c r="J14"/>
  <c r="J12"/>
  <c r="J114"/>
  <c r="E7"/>
  <c r="E110"/>
  <c i="3" r="R182"/>
  <c r="J37"/>
  <c r="J36"/>
  <c i="1" r="AY96"/>
  <c i="3" r="J35"/>
  <c i="1" r="AX96"/>
  <c i="3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89"/>
  <c r="E7"/>
  <c r="E113"/>
  <c i="2" r="J37"/>
  <c r="J36"/>
  <c i="1" r="AY95"/>
  <c i="2" r="J35"/>
  <c i="1" r="AX95"/>
  <c i="2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F117"/>
  <c r="E115"/>
  <c r="J92"/>
  <c r="F89"/>
  <c r="E87"/>
  <c r="J21"/>
  <c r="E21"/>
  <c r="J91"/>
  <c r="J20"/>
  <c r="J18"/>
  <c r="E18"/>
  <c r="F92"/>
  <c r="J17"/>
  <c r="J15"/>
  <c r="E15"/>
  <c r="F119"/>
  <c r="J14"/>
  <c r="J12"/>
  <c r="J117"/>
  <c r="E7"/>
  <c r="E85"/>
  <c i="1" r="L90"/>
  <c r="AM90"/>
  <c r="AM89"/>
  <c r="L89"/>
  <c r="AM87"/>
  <c r="L87"/>
  <c r="L85"/>
  <c r="L84"/>
  <c i="4" r="BK139"/>
  <c r="J139"/>
  <c r="BK137"/>
  <c r="J137"/>
  <c r="BK136"/>
  <c r="J136"/>
  <c r="BK135"/>
  <c r="J135"/>
  <c r="BK134"/>
  <c r="J134"/>
  <c r="BK133"/>
  <c r="J133"/>
  <c r="BK132"/>
  <c r="J132"/>
  <c r="BK131"/>
  <c r="BK129"/>
  <c r="J127"/>
  <c r="J126"/>
  <c r="J125"/>
  <c r="BK124"/>
  <c i="3" r="BK188"/>
  <c r="J184"/>
  <c r="J180"/>
  <c r="BK179"/>
  <c r="BK177"/>
  <c r="J169"/>
  <c r="BK163"/>
  <c r="BK158"/>
  <c r="BK153"/>
  <c r="J151"/>
  <c r="BK138"/>
  <c r="J128"/>
  <c i="2" r="J184"/>
  <c r="BK182"/>
  <c r="J140"/>
  <c i="4" r="J131"/>
  <c r="BK130"/>
  <c r="J130"/>
  <c r="J129"/>
  <c r="BK127"/>
  <c r="BK126"/>
  <c r="BK125"/>
  <c r="J124"/>
  <c r="BK123"/>
  <c r="J123"/>
  <c i="3" r="J188"/>
  <c r="J186"/>
  <c r="BK184"/>
  <c r="J183"/>
  <c r="J177"/>
  <c r="BK174"/>
  <c r="BK171"/>
  <c r="J165"/>
  <c r="BK162"/>
  <c r="J159"/>
  <c r="BK145"/>
  <c r="BK137"/>
  <c r="J126"/>
  <c i="2" r="J180"/>
  <c r="J179"/>
  <c r="J173"/>
  <c r="J168"/>
  <c r="BK167"/>
  <c r="BK163"/>
  <c r="BK160"/>
  <c r="J156"/>
  <c r="BK137"/>
  <c r="J128"/>
  <c i="3" r="BK186"/>
  <c r="BK183"/>
  <c r="J179"/>
  <c r="BK178"/>
  <c r="J175"/>
  <c r="BK173"/>
  <c r="BK170"/>
  <c r="J168"/>
  <c r="J167"/>
  <c r="J164"/>
  <c r="J160"/>
  <c r="BK142"/>
  <c r="BK140"/>
  <c r="J134"/>
  <c i="2" r="BK165"/>
  <c r="BK162"/>
  <c r="BK161"/>
  <c r="BK159"/>
  <c i="3" r="BK180"/>
  <c r="J174"/>
  <c r="J173"/>
  <c r="J172"/>
  <c r="BK167"/>
  <c r="J158"/>
  <c r="J157"/>
  <c r="BK151"/>
  <c r="J138"/>
  <c i="2" r="BK184"/>
  <c r="BK180"/>
  <c r="BK177"/>
  <c r="BK175"/>
  <c r="J160"/>
  <c r="BK158"/>
  <c r="J155"/>
  <c r="J151"/>
  <c r="BK142"/>
  <c r="J137"/>
  <c r="BK126"/>
  <c i="3" r="J178"/>
  <c r="J176"/>
  <c r="J170"/>
  <c r="BK169"/>
  <c r="J162"/>
  <c r="J148"/>
  <c r="J142"/>
  <c r="BK130"/>
  <c i="2" r="J177"/>
  <c r="J171"/>
  <c r="J169"/>
  <c r="BK166"/>
  <c r="BK133"/>
  <c i="3" r="BK160"/>
  <c r="BK159"/>
  <c r="BK148"/>
  <c r="J145"/>
  <c r="BK133"/>
  <c r="BK126"/>
  <c i="2" r="BK172"/>
  <c r="BK171"/>
  <c r="J163"/>
  <c r="J162"/>
  <c i="3" r="BK176"/>
  <c r="BK175"/>
  <c r="BK172"/>
  <c r="J171"/>
  <c r="BK168"/>
  <c r="BK165"/>
  <c r="BK164"/>
  <c r="J163"/>
  <c r="BK157"/>
  <c r="BK155"/>
  <c r="BK134"/>
  <c r="J133"/>
  <c r="BK128"/>
  <c i="2" r="J175"/>
  <c r="BK174"/>
  <c r="BK170"/>
  <c r="BK169"/>
  <c i="3" r="J155"/>
  <c r="J153"/>
  <c r="J140"/>
  <c r="J137"/>
  <c i="2" r="BK168"/>
  <c r="BK145"/>
  <c r="J130"/>
  <c i="3" r="J130"/>
  <c i="2" r="J161"/>
  <c r="J154"/>
  <c r="J182"/>
  <c r="BK179"/>
  <c r="J174"/>
  <c r="BK173"/>
  <c r="J172"/>
  <c r="J167"/>
  <c r="J159"/>
  <c r="J158"/>
  <c r="BK157"/>
  <c r="BK155"/>
  <c r="J142"/>
  <c r="BK140"/>
  <c r="BK138"/>
  <c r="J170"/>
  <c r="J166"/>
  <c r="J165"/>
  <c r="J157"/>
  <c r="BK152"/>
  <c r="BK151"/>
  <c r="J138"/>
  <c r="BK128"/>
  <c r="J134"/>
  <c r="J133"/>
  <c r="BK156"/>
  <c r="BK154"/>
  <c r="BK148"/>
  <c r="BK134"/>
  <c i="1" r="AS94"/>
  <c i="2" r="J152"/>
  <c r="J148"/>
  <c r="BK130"/>
  <c r="J145"/>
  <c r="J126"/>
  <c l="1" r="R150"/>
  <c r="R153"/>
  <c r="P153"/>
  <c i="3" r="P154"/>
  <c i="2" r="BK125"/>
  <c r="T153"/>
  <c r="R125"/>
  <c r="R124"/>
  <c r="R123"/>
  <c r="P150"/>
  <c r="BK178"/>
  <c r="J178"/>
  <c r="J102"/>
  <c r="T125"/>
  <c r="T150"/>
  <c r="R178"/>
  <c i="3" r="R125"/>
  <c r="P150"/>
  <c r="T150"/>
  <c i="2" r="BK153"/>
  <c r="J153"/>
  <c r="J101"/>
  <c i="3" r="T125"/>
  <c r="BK154"/>
  <c r="J154"/>
  <c r="J101"/>
  <c i="2" r="P125"/>
  <c r="BK150"/>
  <c r="J150"/>
  <c r="J100"/>
  <c r="T178"/>
  <c i="3" r="P125"/>
  <c r="P124"/>
  <c r="P123"/>
  <c i="1" r="AU96"/>
  <c i="3" r="R150"/>
  <c r="R154"/>
  <c r="BK182"/>
  <c r="J182"/>
  <c r="J102"/>
  <c r="T182"/>
  <c i="2" r="P178"/>
  <c i="3" r="BK125"/>
  <c r="J125"/>
  <c r="J98"/>
  <c r="BK150"/>
  <c r="J150"/>
  <c r="J100"/>
  <c r="T154"/>
  <c r="P182"/>
  <c i="4" r="BK122"/>
  <c r="J122"/>
  <c r="J98"/>
  <c r="P122"/>
  <c r="P121"/>
  <c r="P120"/>
  <c i="1" r="AU97"/>
  <c i="4" r="R122"/>
  <c r="T122"/>
  <c r="BK128"/>
  <c r="J128"/>
  <c r="J99"/>
  <c r="P128"/>
  <c r="R128"/>
  <c r="T128"/>
  <c i="2" r="E113"/>
  <c r="BE148"/>
  <c r="BE151"/>
  <c r="BE160"/>
  <c r="F91"/>
  <c r="F120"/>
  <c r="BE134"/>
  <c r="BE155"/>
  <c r="BE172"/>
  <c r="BE162"/>
  <c r="J89"/>
  <c r="J119"/>
  <c r="BE138"/>
  <c r="BE156"/>
  <c r="BE179"/>
  <c r="BE173"/>
  <c r="BE180"/>
  <c r="BK183"/>
  <c r="J183"/>
  <c r="J103"/>
  <c i="3" r="F91"/>
  <c r="BE128"/>
  <c r="BE159"/>
  <c i="2" r="BE154"/>
  <c r="BE158"/>
  <c r="BE159"/>
  <c r="BE165"/>
  <c r="BE168"/>
  <c i="3" r="J91"/>
  <c r="J117"/>
  <c r="BE126"/>
  <c r="BE137"/>
  <c r="BE145"/>
  <c r="BE153"/>
  <c r="BE174"/>
  <c r="BE177"/>
  <c i="2" r="BK147"/>
  <c r="J147"/>
  <c r="J99"/>
  <c i="3" r="BE157"/>
  <c r="BE158"/>
  <c i="2" r="BE126"/>
  <c r="BE137"/>
  <c r="BE140"/>
  <c r="BE163"/>
  <c r="BE174"/>
  <c i="3" r="BE138"/>
  <c r="BE163"/>
  <c r="BE164"/>
  <c r="BE168"/>
  <c r="BE188"/>
  <c i="2" r="BE133"/>
  <c r="BE145"/>
  <c r="BE161"/>
  <c r="BE167"/>
  <c r="BE171"/>
  <c r="BE182"/>
  <c i="3" r="E85"/>
  <c r="F92"/>
  <c r="BE142"/>
  <c r="BE148"/>
  <c r="BE173"/>
  <c r="BE175"/>
  <c r="BE178"/>
  <c r="BE179"/>
  <c r="BE180"/>
  <c r="BE183"/>
  <c r="BE186"/>
  <c i="2" r="BE128"/>
  <c r="BE130"/>
  <c r="BE142"/>
  <c r="BE166"/>
  <c r="BE177"/>
  <c i="3" r="BE151"/>
  <c r="BE162"/>
  <c r="BE165"/>
  <c r="BE167"/>
  <c r="BE171"/>
  <c r="BE172"/>
  <c r="BE176"/>
  <c r="BE184"/>
  <c i="2" r="BE157"/>
  <c r="BE169"/>
  <c r="BE170"/>
  <c r="BE175"/>
  <c i="3" r="BE130"/>
  <c r="BE155"/>
  <c r="BE169"/>
  <c r="BE170"/>
  <c r="BK147"/>
  <c r="J147"/>
  <c r="J99"/>
  <c i="4" r="E85"/>
  <c r="J89"/>
  <c r="F91"/>
  <c r="F92"/>
  <c r="J116"/>
  <c r="BE124"/>
  <c r="BE125"/>
  <c r="BE126"/>
  <c r="BE127"/>
  <c r="BE129"/>
  <c i="2" r="BE152"/>
  <c r="BE184"/>
  <c i="3" r="BE133"/>
  <c r="BE134"/>
  <c r="BE140"/>
  <c r="BE160"/>
  <c r="BK187"/>
  <c r="J187"/>
  <c r="J103"/>
  <c i="4" r="BE123"/>
  <c r="BE130"/>
  <c r="BE131"/>
  <c r="BE132"/>
  <c r="BE133"/>
  <c r="BE134"/>
  <c r="BE135"/>
  <c r="BE136"/>
  <c r="BE137"/>
  <c r="BE139"/>
  <c r="BK138"/>
  <c r="J138"/>
  <c r="J100"/>
  <c i="2" r="F34"/>
  <c i="1" r="BA95"/>
  <c i="3" r="F36"/>
  <c i="1" r="BC96"/>
  <c i="3" r="F35"/>
  <c i="1" r="BB96"/>
  <c i="2" r="F35"/>
  <c i="1" r="BB95"/>
  <c i="2" r="F37"/>
  <c i="1" r="BD95"/>
  <c i="4" r="F36"/>
  <c i="1" r="BC97"/>
  <c i="3" r="J34"/>
  <c i="1" r="AW96"/>
  <c i="3" r="F37"/>
  <c i="1" r="BD96"/>
  <c i="2" r="F36"/>
  <c i="1" r="BC95"/>
  <c i="4" r="F34"/>
  <c i="1" r="BA97"/>
  <c i="3" r="F34"/>
  <c i="1" r="BA96"/>
  <c i="2" r="J34"/>
  <c i="1" r="AW95"/>
  <c i="4" r="F37"/>
  <c i="1" r="BD97"/>
  <c i="4" r="F35"/>
  <c i="1" r="BB97"/>
  <c i="4" r="J34"/>
  <c i="1" r="AW97"/>
  <c i="4" l="1" r="T121"/>
  <c r="T120"/>
  <c i="3" r="T124"/>
  <c r="T123"/>
  <c i="2" r="P124"/>
  <c r="P123"/>
  <c i="1" r="AU95"/>
  <c i="3" r="R124"/>
  <c r="R123"/>
  <c i="4" r="R121"/>
  <c r="R120"/>
  <c i="2" r="T124"/>
  <c r="T123"/>
  <c r="BK124"/>
  <c r="J124"/>
  <c r="J97"/>
  <c r="J125"/>
  <c r="J98"/>
  <c i="3" r="BK124"/>
  <c r="J124"/>
  <c r="J97"/>
  <c i="4" r="BK121"/>
  <c r="J121"/>
  <c r="J97"/>
  <c i="1" r="BC94"/>
  <c r="AY94"/>
  <c i="3" r="J33"/>
  <c i="1" r="AV96"/>
  <c r="AT96"/>
  <c r="AU94"/>
  <c i="2" r="F33"/>
  <c i="1" r="AZ95"/>
  <c r="BA94"/>
  <c r="AW94"/>
  <c r="AK30"/>
  <c i="3" r="F33"/>
  <c i="1" r="AZ96"/>
  <c r="BB94"/>
  <c r="W31"/>
  <c r="BD94"/>
  <c r="W33"/>
  <c i="4" r="J33"/>
  <c i="1" r="AV97"/>
  <c r="AT97"/>
  <c i="2" r="J33"/>
  <c i="1" r="AV95"/>
  <c r="AT95"/>
  <c i="4" r="F33"/>
  <c i="1" r="AZ97"/>
  <c i="2" l="1" r="BK123"/>
  <c r="J123"/>
  <c i="3" r="BK123"/>
  <c r="J123"/>
  <c i="4" r="BK120"/>
  <c r="J120"/>
  <c r="J96"/>
  <c i="1" r="AZ94"/>
  <c r="AV94"/>
  <c r="AK29"/>
  <c i="3" r="J30"/>
  <c i="1" r="AG96"/>
  <c r="AN96"/>
  <c r="W30"/>
  <c r="W32"/>
  <c i="2" r="J30"/>
  <c i="1" r="AG95"/>
  <c r="AN95"/>
  <c r="AX94"/>
  <c i="2" l="1" r="J96"/>
  <c i="3" r="J96"/>
  <c r="J39"/>
  <c i="2" r="J39"/>
  <c i="1" r="W29"/>
  <c r="AT94"/>
  <c i="4" r="J30"/>
  <c i="1" r="AG97"/>
  <c r="AN97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<sst xmlns="http://schemas.openxmlformats.org/spreadsheetml/2006/main">
  <si>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</si>
  <si>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</si>
  <si>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</si>
  <si>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</si>
  <si>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</si>
  <si>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{b5782bd3-1464-4e4d-bf2d-91014d5cb95f}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</si>
  <si>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</si>
  <si>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</si>
  <si>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</si>
  <si>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</si>
  <si>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</si>
  <si>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</si>
  <si>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</si>
  <si>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</si>
  <si>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20200304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</si>
  <si>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</si>
  <si>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</si>
  <si>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příjezdu k objektu ZŠ u zimního stadionu Rychnov nad Kněžnou</t>
  </si>
  <si>
    <t>KSO:</t>
  </si>
  <si>
    <t>CC-CZ:</t>
  </si>
  <si>
    <t>Místo:</t>
  </si>
  <si>
    <t xml:space="preserve"> </t>
  </si>
  <si>
    <t>Datum:</t>
  </si>
  <si>
    <t>4. 3. 2020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</si>
  <si>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</si>
  <si>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</si>
  <si>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</si>
  <si>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</si>
  <si>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</si>
  <si>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</si>
  <si>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</si>
  <si>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</si>
  <si>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</si>
  <si>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Ing. Roman Charvát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</si>
  <si>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</si>
  <si>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</si>
  <si>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</si>
  <si>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</si>
  <si>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</si>
  <si>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</si>
  <si>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</si>
  <si>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</si>
  <si>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</si>
  <si>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</si>
  <si>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</si>
  <si>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</si>
  <si>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</si>
  <si>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</si>
  <si>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</si>
  <si>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</si>
  <si>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</si>
  <si>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</si>
  <si>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</si>
  <si>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</si>
  <si>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</si>
  <si>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</si>
  <si>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</si>
  <si>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</si>
  <si>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</si>
  <si>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</si>
  <si>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</si>
  <si>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</si>
  <si>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</si>
  <si>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</si>
  <si>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</si>
  <si>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</si>
  <si>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</si>
  <si>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</si>
  <si>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</si>
  <si>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</si>
  <si>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</si>
  <si>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</si>
  <si>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</si>
  <si>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</si>
  <si>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</si>
  <si>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</si>
  <si>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</si>
  <si>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</si>
  <si>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</si>
  <si>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</si>
  <si>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</si>
  <si>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Oprava vodovodu</t>
  </si>
  <si>
    <t>STA</t>
  </si>
  <si>
    <t>{69b5768f-d672-488f-8bbe-acb1c4028bfc}</t>
  </si>
  <si>
    <t>2</t>
  </si>
  <si>
    <t>SO-02</t>
  </si>
  <si>
    <t>Oprava kanalizace</t>
  </si>
  <si>
    <t>{7b98da01-5cf0-4478-b37a-8d2bfa517f85}</t>
  </si>
  <si>
    <t>SO-03</t>
  </si>
  <si>
    <t>VRN</t>
  </si>
  <si>
    <t>{fce6e2a0-ed95-47b3-8ba1-767cc4d3bc72}</t>
  </si>
  <si>
    <t>KRYCÍ LIST SOUPISU PRACÍ</t>
  </si>
  <si>
    <t>Objekt:</t>
  </si>
  <si>
    <t>SO-01 - Oprava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</si>
  <si>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</si>
  <si>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</si>
  <si>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</si>
  <si>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</si>
  <si>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</si>
  <si>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</si>
  <si>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</si>
  <si>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</si>
  <si>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</si>
  <si>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</si>
  <si>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</si>
  <si>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</si>
  <si>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</si>
  <si>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</si>
  <si>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</si>
  <si>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</si>
  <si>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</si>
  <si>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</si>
  <si>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</si>
  <si>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</si>
  <si>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</si>
  <si>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</si>
  <si>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</si>
  <si>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</si>
  <si>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</si>
  <si>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</si>
  <si>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</si>
  <si>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</si>
  <si>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</si>
  <si>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</si>
  <si>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132251254</t>
  </si>
  <si>
    <t>Hloubení rýh nezapažených š do 2000 mm v hornině třídy těžitelnosti I, skupiny 3 objem do 500 m3 strojně</t>
  </si>
  <si>
    <t>m3</t>
  </si>
  <si>
    <t>CS ÚRS 2020 01</t>
  </si>
  <si>
    <t>4</t>
  </si>
  <si>
    <t>-1940792765</t>
  </si>
  <si>
    <t>VV</t>
  </si>
  <si>
    <t>"odečteno digitálně, 50% objemu" (368,76+6,12)*0,5</t>
  </si>
  <si>
    <t>132351254</t>
  </si>
  <si>
    <t>Hloubení rýh nezapažených š do 2000 mm v hornině třídy těžitelnosti II, skupiny 4 objem do 500 m3 strojně</t>
  </si>
  <si>
    <t>-91288615</t>
  </si>
  <si>
    <t>3</t>
  </si>
  <si>
    <t>151811131</t>
  </si>
  <si>
    <t>Osazení pažicího boxu hl výkopu do 4 m š do 1,2 m</t>
  </si>
  <si>
    <t>m2</t>
  </si>
  <si>
    <t>1120286194</t>
  </si>
  <si>
    <t>odečteno digitálně z podélného profilu</t>
  </si>
  <si>
    <t>(307,3+7,65)*2</t>
  </si>
  <si>
    <t>151811231</t>
  </si>
  <si>
    <t>Odstranění pažicího boxu hl výkopu do 4 m š do 1,2 m</t>
  </si>
  <si>
    <t>1221859401</t>
  </si>
  <si>
    <t>5</t>
  </si>
  <si>
    <t>162751117</t>
  </si>
  <si>
    <t>Vodorovné přemístění do 10000 m výkopku/sypaniny z horniny třídy těžitelnosti I, skupiny 1 až 3</t>
  </si>
  <si>
    <t>1299142637</t>
  </si>
  <si>
    <t>105,36+1,44</t>
  </si>
  <si>
    <t>6</t>
  </si>
  <si>
    <t>171151111</t>
  </si>
  <si>
    <t>Uložení sypaniny z hornin nesoudržných sypkých do násypů zhutněných</t>
  </si>
  <si>
    <t>-1898292048</t>
  </si>
  <si>
    <t>7</t>
  </si>
  <si>
    <t>171201221</t>
  </si>
  <si>
    <t>Poplatek za uložení na skládce (skládkovné) zeminy a kamení kód odpadu 17 05 04</t>
  </si>
  <si>
    <t>t</t>
  </si>
  <si>
    <t>-106111914</t>
  </si>
  <si>
    <t>106,8*1,7</t>
  </si>
  <si>
    <t>8</t>
  </si>
  <si>
    <t>174152103</t>
  </si>
  <si>
    <t>Zásyp zářezů pro podzemní vedení do 30 m3 sypaninou se zhutněním při překopech inženýrských sítí</t>
  </si>
  <si>
    <t>-2144356810</t>
  </si>
  <si>
    <t>"odečteno digitálně" (368,76+6,12)-106,8</t>
  </si>
  <si>
    <t>9</t>
  </si>
  <si>
    <t>175151101</t>
  </si>
  <si>
    <t>Obsypání potrubí strojně sypaninou bez prohození, uloženou do 3 m</t>
  </si>
  <si>
    <t>-1841769865</t>
  </si>
  <si>
    <t>10</t>
  </si>
  <si>
    <t>M</t>
  </si>
  <si>
    <t>58331200</t>
  </si>
  <si>
    <t>štěrkopísek netříděný zásypový</t>
  </si>
  <si>
    <t>-201288937</t>
  </si>
  <si>
    <t>106,8*1,8</t>
  </si>
  <si>
    <t>Zakládání</t>
  </si>
  <si>
    <t>11</t>
  </si>
  <si>
    <t>212751105</t>
  </si>
  <si>
    <t>Trativod z drenážních trubek flexibilních PVC-U SN 4 perforace 360° včetně lože otevřený výkop DN 125 pro meliorace</t>
  </si>
  <si>
    <t>m</t>
  </si>
  <si>
    <t>-1900821972</t>
  </si>
  <si>
    <t>16,5+159,1+4,5</t>
  </si>
  <si>
    <t>Vodorovné konstrukce</t>
  </si>
  <si>
    <t>12</t>
  </si>
  <si>
    <t>452313141</t>
  </si>
  <si>
    <t>Podkladní bloky z betonu prostého tř. C 16/20 otevřený výkop</t>
  </si>
  <si>
    <t>1469186743</t>
  </si>
  <si>
    <t>13</t>
  </si>
  <si>
    <t>452353101</t>
  </si>
  <si>
    <t>Bednění podkladních bloků otevřený výkop</t>
  </si>
  <si>
    <t>698628602</t>
  </si>
  <si>
    <t>Trubní vedení</t>
  </si>
  <si>
    <t>14</t>
  </si>
  <si>
    <t>850311811</t>
  </si>
  <si>
    <t>Bourání stávajícího potrubí z trub litinových DN 150</t>
  </si>
  <si>
    <t>1883117415</t>
  </si>
  <si>
    <t>857242122</t>
  </si>
  <si>
    <t>Montáž litinových tvarovek jednoosých přírubových otevřený výkop DN 80</t>
  </si>
  <si>
    <t>kus</t>
  </si>
  <si>
    <t>-1868052807</t>
  </si>
  <si>
    <t>16</t>
  </si>
  <si>
    <t>55254026</t>
  </si>
  <si>
    <t>koleno přírubové litinové vodovodní Q-kus PN10/40 DN 80</t>
  </si>
  <si>
    <t>-42264183</t>
  </si>
  <si>
    <t>17</t>
  </si>
  <si>
    <t>5528811</t>
  </si>
  <si>
    <t>synoflex 90 č. 5016</t>
  </si>
  <si>
    <t>-2099772881</t>
  </si>
  <si>
    <t>18</t>
  </si>
  <si>
    <t>5528812</t>
  </si>
  <si>
    <t>příruba 0400 90/80</t>
  </si>
  <si>
    <t>-273550444</t>
  </si>
  <si>
    <t>19</t>
  </si>
  <si>
    <t>857244122</t>
  </si>
  <si>
    <t>Montáž litinových tvarovek odbočných přírubových otevřený výkop DN 80</t>
  </si>
  <si>
    <t>1682485109</t>
  </si>
  <si>
    <t>20</t>
  </si>
  <si>
    <t>55253510</t>
  </si>
  <si>
    <t>tvarovka přírubová litinová vodovodní s přírubovou odbočkou PN10/40 T-kus DN 80/80</t>
  </si>
  <si>
    <t>315864615</t>
  </si>
  <si>
    <t>871171141</t>
  </si>
  <si>
    <t>Montáž potrubí z PE100 SDR 11 otevřený výkop svařovaných na tupo D 40 x 3,7 mm</t>
  </si>
  <si>
    <t>-1251599644</t>
  </si>
  <si>
    <t>22</t>
  </si>
  <si>
    <t>28613171</t>
  </si>
  <si>
    <t>potrubí vodovodní PE100 SDR11 se signalizační vrstvou 100m 40x3,7mm</t>
  </si>
  <si>
    <t>243686512</t>
  </si>
  <si>
    <t>23</t>
  </si>
  <si>
    <t>871241141</t>
  </si>
  <si>
    <t>Montáž potrubí z PE100 SDR 11 otevřený výkop svařovaných na tupo D 90 x 8,2 mm</t>
  </si>
  <si>
    <t>1740055501</t>
  </si>
  <si>
    <t>159,1+16,5</t>
  </si>
  <si>
    <t>24</t>
  </si>
  <si>
    <t>28613556</t>
  </si>
  <si>
    <t>potrubí dvouvrstvé PE100 RC SDR11 90x8,2 dl 12m</t>
  </si>
  <si>
    <t>1307505584</t>
  </si>
  <si>
    <t>25</t>
  </si>
  <si>
    <t>877241101</t>
  </si>
  <si>
    <t>Montáž elektrospojek na vodovodním potrubí z PE trub d 90</t>
  </si>
  <si>
    <t>1507386494</t>
  </si>
  <si>
    <t>26</t>
  </si>
  <si>
    <t>28615974</t>
  </si>
  <si>
    <t>elektrospojka SDR11 PE 100 PN16 D 90mm</t>
  </si>
  <si>
    <t>-1333700199</t>
  </si>
  <si>
    <t>27</t>
  </si>
  <si>
    <t>879171111</t>
  </si>
  <si>
    <t>Montáž vodovodní přípojky na potrubí DN 32</t>
  </si>
  <si>
    <t>-1251383905</t>
  </si>
  <si>
    <t>28</t>
  </si>
  <si>
    <t>891181112</t>
  </si>
  <si>
    <t>Montáž vodovodních šoupátek otevřený výkop DN 40</t>
  </si>
  <si>
    <t>-1404689458</t>
  </si>
  <si>
    <t>29</t>
  </si>
  <si>
    <t>42221300</t>
  </si>
  <si>
    <t>šoupátko pitná voda litina GGG 50 krátká stavební dl PN10/16 DN 40x140mm</t>
  </si>
  <si>
    <t>-662030815</t>
  </si>
  <si>
    <t>30</t>
  </si>
  <si>
    <t>891241112</t>
  </si>
  <si>
    <t>Montáž vodovodních šoupátek otevřený výkop DN 80</t>
  </si>
  <si>
    <t>-217317815</t>
  </si>
  <si>
    <t>31</t>
  </si>
  <si>
    <t>42221303</t>
  </si>
  <si>
    <t>šoupátko pitná voda litina GGG 50 krátká stavební dl PN10/16 DN 80x180mm</t>
  </si>
  <si>
    <t>-160538164</t>
  </si>
  <si>
    <t>32</t>
  </si>
  <si>
    <t>42291352</t>
  </si>
  <si>
    <t>poklop litinový šoupátkový pro zemní soupravy osazení do terénu a do vozovky</t>
  </si>
  <si>
    <t>1715340130</t>
  </si>
  <si>
    <t>33</t>
  </si>
  <si>
    <t>892372111</t>
  </si>
  <si>
    <t>Zabezpečení konců potrubí DN do 300 při tlakových zkouškách vodou</t>
  </si>
  <si>
    <t>2121252633</t>
  </si>
  <si>
    <t>34</t>
  </si>
  <si>
    <t>899721111</t>
  </si>
  <si>
    <t>Signalizační vodič DN do 150 mm na potrubí</t>
  </si>
  <si>
    <t>508422741</t>
  </si>
  <si>
    <t>35</t>
  </si>
  <si>
    <t>899722112</t>
  </si>
  <si>
    <t>Krytí potrubí z plastů výstražnou fólií z PVC 25 cm</t>
  </si>
  <si>
    <t>1452994814</t>
  </si>
  <si>
    <t>997</t>
  </si>
  <si>
    <t>Přesun sutě</t>
  </si>
  <si>
    <t>36</t>
  </si>
  <si>
    <t>997013501</t>
  </si>
  <si>
    <t>Odvoz suti a vybouraných hmot na skládku nebo meziskládku do 1 km se složením</t>
  </si>
  <si>
    <t>151523950</t>
  </si>
  <si>
    <t>37</t>
  </si>
  <si>
    <t>997013509</t>
  </si>
  <si>
    <t>Příplatek k odvozu suti a vybouraných hmot na skládku ZKD 1 km přes 1 km</t>
  </si>
  <si>
    <t>676998467</t>
  </si>
  <si>
    <t>7*15 'Přepočtené koeficientem množství</t>
  </si>
  <si>
    <t>38</t>
  </si>
  <si>
    <t>997013631</t>
  </si>
  <si>
    <t>Poplatek za uložení na skládce (skládkovné) stavebního odpadu směsného kód odpadu 17 09 04</t>
  </si>
  <si>
    <t>1644113397</t>
  </si>
  <si>
    <t>998</t>
  </si>
  <si>
    <t>Přesun hmot</t>
  </si>
  <si>
    <t>39</t>
  </si>
  <si>
    <t>998276101</t>
  </si>
  <si>
    <t>Přesun hmot pro trubní vedení z trub z plastických hmot otevřený výkop</t>
  </si>
  <si>
    <t>-1818455739</t>
  </si>
  <si>
    <t>SO-02 - Oprava kanalizace</t>
  </si>
  <si>
    <t xml:space="preserve">    3 - Svislé a kompletní konstrukce</t>
  </si>
  <si>
    <t>-1491004059</t>
  </si>
  <si>
    <t>"odečteno digitálně, 50% objemu" (448,42+4,4)*0,5</t>
  </si>
  <si>
    <t>539563087</t>
  </si>
  <si>
    <t>-1591778319</t>
  </si>
  <si>
    <t>(373,88+5,5)*2</t>
  </si>
  <si>
    <t>-1704263172</t>
  </si>
  <si>
    <t>713155616</t>
  </si>
  <si>
    <t>116,25+0,4</t>
  </si>
  <si>
    <t>2043604945</t>
  </si>
  <si>
    <t>-1237089454</t>
  </si>
  <si>
    <t>116,65*1,7</t>
  </si>
  <si>
    <t>915283670</t>
  </si>
  <si>
    <t>"odečteno digitálně" (448,42+4,4)-116,65</t>
  </si>
  <si>
    <t>1541604550</t>
  </si>
  <si>
    <t>99894978</t>
  </si>
  <si>
    <t>116,65*1,8</t>
  </si>
  <si>
    <t>-895635025</t>
  </si>
  <si>
    <t>15,5+122,9+2</t>
  </si>
  <si>
    <t>Svislé a kompletní konstrukce</t>
  </si>
  <si>
    <t>359901111</t>
  </si>
  <si>
    <t>Vyčištění stok</t>
  </si>
  <si>
    <t>1578852726</t>
  </si>
  <si>
    <t>359901211</t>
  </si>
  <si>
    <t>Monitoring stoky jakékoli výšky na nové kanalizaci</t>
  </si>
  <si>
    <t>2036281387</t>
  </si>
  <si>
    <t>810391811</t>
  </si>
  <si>
    <t>Bourání stávajícího potrubí z betonu DN přes 200 do 400</t>
  </si>
  <si>
    <t>1960268847</t>
  </si>
  <si>
    <t>122,9+8,5</t>
  </si>
  <si>
    <t>810441811</t>
  </si>
  <si>
    <t>Bourání stávajícího potrubí z betonu DN přes 400 do 600</t>
  </si>
  <si>
    <t>1195474311</t>
  </si>
  <si>
    <t>871313121</t>
  </si>
  <si>
    <t>Montáž kanalizačního potrubí z PVC těsněné gumovým kroužkem otevřený výkop sklon do 20 % DN 160</t>
  </si>
  <si>
    <t>501241774</t>
  </si>
  <si>
    <t>28611106</t>
  </si>
  <si>
    <t>trubka kanalizační PVC-U 160x5,5x6000mm SN12</t>
  </si>
  <si>
    <t>1193525057</t>
  </si>
  <si>
    <t>871373121</t>
  </si>
  <si>
    <t>Montáž kanalizačního potrubí z PVC těsněné gumovým kroužkem otevřený výkop sklon do 20 % DN 315</t>
  </si>
  <si>
    <t>-681642954</t>
  </si>
  <si>
    <t>122,9</t>
  </si>
  <si>
    <t>28611109</t>
  </si>
  <si>
    <t>trubka kanalizační PVC-U 315x10,8x6000mm SN12</t>
  </si>
  <si>
    <t>344644640</t>
  </si>
  <si>
    <t>877370320</t>
  </si>
  <si>
    <t>Montáž odboček na kanalizačním potrubí z PP trub hladkých plnostěnných DN 300</t>
  </si>
  <si>
    <t>-380277743</t>
  </si>
  <si>
    <t>28617214</t>
  </si>
  <si>
    <t>odbočka kanalizační PP SN16 45° DN 300/150</t>
  </si>
  <si>
    <t>-700659085</t>
  </si>
  <si>
    <t>890411811</t>
  </si>
  <si>
    <t>Bourání šachet z prefabrikovaných skruží ručně obestavěného prostoru do 1,5 m3</t>
  </si>
  <si>
    <t>749889262</t>
  </si>
  <si>
    <t>1,8*2</t>
  </si>
  <si>
    <t>894411121</t>
  </si>
  <si>
    <t>Zřízení šachet kanalizačních z betonových dílců na potrubí DN nad 200 do 300 dno beton tř. C 25/30</t>
  </si>
  <si>
    <t>-812127531</t>
  </si>
  <si>
    <t>59224029</t>
  </si>
  <si>
    <t>dno betonové šachtové DN 300 betonový žlab i nástupnice 100x78,5x15cm</t>
  </si>
  <si>
    <t>-370933357</t>
  </si>
  <si>
    <t>894411141</t>
  </si>
  <si>
    <t>Zřízení šachet kanalizačních z betonových dílců na potrubí DN 500 dno beton tř. C 25/30</t>
  </si>
  <si>
    <t>-801683620</t>
  </si>
  <si>
    <t>59224044</t>
  </si>
  <si>
    <t>dno betonové šachtové DN 500 betonový žlab i nástupnice 100x98,5x23cm</t>
  </si>
  <si>
    <t>1484371784</t>
  </si>
  <si>
    <t>59224051</t>
  </si>
  <si>
    <t>skruž pro kanalizační šachty se zabudovanými stupadly 100x50x12cm</t>
  </si>
  <si>
    <t>-1083030583</t>
  </si>
  <si>
    <t>59224050</t>
  </si>
  <si>
    <t>skruž pro kanalizační šachty se zabudovanými stupadly 100x25x12cm</t>
  </si>
  <si>
    <t>480786787</t>
  </si>
  <si>
    <t>59224168</t>
  </si>
  <si>
    <t>skruž betonová přechodová 62,5/100x60x12cm, stupadla poplastovaná kapsová</t>
  </si>
  <si>
    <t>-646553926</t>
  </si>
  <si>
    <t>59224187</t>
  </si>
  <si>
    <t>prstenec šachtový vyrovnávací betonový 625x120x100mm</t>
  </si>
  <si>
    <t>-1623087646</t>
  </si>
  <si>
    <t>59224188</t>
  </si>
  <si>
    <t>prstenec šachtový vyrovnávací betonový 625x120x120mm</t>
  </si>
  <si>
    <t>-21773474</t>
  </si>
  <si>
    <t>895941311</t>
  </si>
  <si>
    <t>Zřízení vpusti kanalizační uliční z betonových dílců typ UVB-50</t>
  </si>
  <si>
    <t>1169382160</t>
  </si>
  <si>
    <t>59221645</t>
  </si>
  <si>
    <t>vpusťový komplet základní (pero,drážka) betonový 400/450x500x1000mm</t>
  </si>
  <si>
    <t>19553257</t>
  </si>
  <si>
    <t>899311114</t>
  </si>
  <si>
    <t>Osazení poklopů s rámem hmotnosti nad 150 kg</t>
  </si>
  <si>
    <t>307905245</t>
  </si>
  <si>
    <t>55241011</t>
  </si>
  <si>
    <t>poklop třída B125, kruhový rám, vstup 600mm bez ventilace</t>
  </si>
  <si>
    <t>-1861611636</t>
  </si>
  <si>
    <t>899722113</t>
  </si>
  <si>
    <t>Krytí potrubí z plastů výstražnou fólií z PVC 34cm</t>
  </si>
  <si>
    <t>1535880665</t>
  </si>
  <si>
    <t>1858424258</t>
  </si>
  <si>
    <t>-254620334</t>
  </si>
  <si>
    <t>54,21*15 'Přepočtené koeficientem množství</t>
  </si>
  <si>
    <t>849479271</t>
  </si>
  <si>
    <t>40</t>
  </si>
  <si>
    <t>1142236424</t>
  </si>
  <si>
    <t>SO-03 -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</si>
  <si>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</si>
  <si>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</si>
  <si>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</si>
  <si>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</si>
  <si>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</si>
  <si>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</si>
  <si>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</si>
  <si>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011314000</t>
  </si>
  <si>
    <t>Archeologický dohled</t>
  </si>
  <si>
    <t>…</t>
  </si>
  <si>
    <t>CS ÚRS 2018 01</t>
  </si>
  <si>
    <t>1024</t>
  </si>
  <si>
    <t>362748329</t>
  </si>
  <si>
    <t>011503000</t>
  </si>
  <si>
    <t>Vytýčení sítí</t>
  </si>
  <si>
    <t>-670907376</t>
  </si>
  <si>
    <t>012103000</t>
  </si>
  <si>
    <t>Geodetické práce před výstavbou</t>
  </si>
  <si>
    <t>-1508592455</t>
  </si>
  <si>
    <t>012303000</t>
  </si>
  <si>
    <t>Geodetické práce po výstavbě</t>
  </si>
  <si>
    <t>1958464455</t>
  </si>
  <si>
    <t>013254000</t>
  </si>
  <si>
    <t>Dokumentace skutečného provedení stavby</t>
  </si>
  <si>
    <t>739228086</t>
  </si>
  <si>
    <t>VRN3</t>
  </si>
  <si>
    <t>Zařízení staveniště</t>
  </si>
  <si>
    <t>032503000</t>
  </si>
  <si>
    <t>Skládky na staveništi</t>
  </si>
  <si>
    <t>CS ÚRS 2017 01</t>
  </si>
  <si>
    <t>-1797012526</t>
  </si>
  <si>
    <t>032903000</t>
  </si>
  <si>
    <t>Náklady na provoz a údržbu vybavení staveniště</t>
  </si>
  <si>
    <t>-1351321344</t>
  </si>
  <si>
    <t>034103000</t>
  </si>
  <si>
    <t>Energie pro zařízení staveniště</t>
  </si>
  <si>
    <t>-136595744</t>
  </si>
  <si>
    <t>034203000</t>
  </si>
  <si>
    <t>Oplocení staveniště</t>
  </si>
  <si>
    <t>1592911017</t>
  </si>
  <si>
    <t>034303000</t>
  </si>
  <si>
    <t>Opatření na ochranu pozemků sousedních se staveništěm</t>
  </si>
  <si>
    <t>-1622563397</t>
  </si>
  <si>
    <t>034403000</t>
  </si>
  <si>
    <t>Dopravní značení na staveništi</t>
  </si>
  <si>
    <t>-136700359</t>
  </si>
  <si>
    <t>034503000</t>
  </si>
  <si>
    <t>Informační tabule na staveništi</t>
  </si>
  <si>
    <t>-2070829902</t>
  </si>
  <si>
    <t>039103000</t>
  </si>
  <si>
    <t>Rozebrání, bourání a odvoz zařízení staveniště</t>
  </si>
  <si>
    <t>1590302104</t>
  </si>
  <si>
    <t>039203000</t>
  </si>
  <si>
    <t xml:space="preserve">Úprava terénu po zrušení zařízení staveniště </t>
  </si>
  <si>
    <t>-1335605908</t>
  </si>
  <si>
    <t>VRN4</t>
  </si>
  <si>
    <t>Inženýrská činnost</t>
  </si>
  <si>
    <t>042503000</t>
  </si>
  <si>
    <t>Plán BOZP na staveništi</t>
  </si>
  <si>
    <t>1744232341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</si>
</sst>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6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26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26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26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26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26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20200304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Úprava příjezdu k objektu ZŠ u zimního stadionu Rychnov nad Kněžnou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4. 3. 2020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Roman Charvát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'SO-01 - Oprava vodovodu'!J30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'SO-01 - Oprava vodovodu'!P123</f>
        <v>0</v>
      </c>
      <c r="AV95" s="127">
        <f>'SO-01 - Oprava vodovodu'!J33</f>
        <v>0</v>
      </c>
      <c r="AW95" s="127">
        <f>'SO-01 - Oprava vodovodu'!J34</f>
        <v>0</v>
      </c>
      <c r="AX95" s="127">
        <f>'SO-01 - Oprava vodovodu'!J35</f>
        <v>0</v>
      </c>
      <c r="AY95" s="127">
        <f>'SO-01 - Oprava vodovodu'!J36</f>
        <v>0</v>
      </c>
      <c r="AZ95" s="127">
        <f>'SO-01 - Oprava vodovodu'!F33</f>
        <v>0</v>
      </c>
      <c r="BA95" s="127">
        <f>'SO-01 - Oprava vodovodu'!F34</f>
        <v>0</v>
      </c>
      <c r="BB95" s="127">
        <f>'SO-01 - Oprava vodovodu'!F35</f>
        <v>0</v>
      </c>
      <c r="BC95" s="127">
        <f>'SO-01 - Oprava vodovodu'!F36</f>
        <v>0</v>
      </c>
      <c r="BD95" s="129">
        <f>'SO-01 - Oprava vodovodu'!F37</f>
        <v>0</v>
      </c>
      <c r="BE95" s="7"/>
      <c r="BT95" s="130" t="s">
        <v>8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79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'SO-02 - Oprava kanalizace'!J30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'SO-02 - Oprava kanalizace'!P123</f>
        <v>0</v>
      </c>
      <c r="AV96" s="127">
        <f>'SO-02 - Oprava kanalizace'!J33</f>
        <v>0</v>
      </c>
      <c r="AW96" s="127">
        <f>'SO-02 - Oprava kanalizace'!J34</f>
        <v>0</v>
      </c>
      <c r="AX96" s="127">
        <f>'SO-02 - Oprava kanalizace'!J35</f>
        <v>0</v>
      </c>
      <c r="AY96" s="127">
        <f>'SO-02 - Oprava kanalizace'!J36</f>
        <v>0</v>
      </c>
      <c r="AZ96" s="127">
        <f>'SO-02 - Oprava kanalizace'!F33</f>
        <v>0</v>
      </c>
      <c r="BA96" s="127">
        <f>'SO-02 - Oprava kanalizace'!F34</f>
        <v>0</v>
      </c>
      <c r="BB96" s="127">
        <f>'SO-02 - Oprava kanalizace'!F35</f>
        <v>0</v>
      </c>
      <c r="BC96" s="127">
        <f>'SO-02 - Oprava kanalizace'!F36</f>
        <v>0</v>
      </c>
      <c r="BD96" s="129">
        <f>'SO-02 - Oprava kanalizace'!F37</f>
        <v>0</v>
      </c>
      <c r="BE96" s="7"/>
      <c r="BT96" s="130" t="s">
        <v>8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79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'SO-03 -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31">
        <v>0</v>
      </c>
      <c r="AT97" s="132">
        <f>ROUND(SUM(AV97:AW97),2)</f>
        <v>0</v>
      </c>
      <c r="AU97" s="133">
        <f>'SO-03 - VRN'!P120</f>
        <v>0</v>
      </c>
      <c r="AV97" s="132">
        <f>'SO-03 - VRN'!J33</f>
        <v>0</v>
      </c>
      <c r="AW97" s="132">
        <f>'SO-03 - VRN'!J34</f>
        <v>0</v>
      </c>
      <c r="AX97" s="132">
        <f>'SO-03 - VRN'!J35</f>
        <v>0</v>
      </c>
      <c r="AY97" s="132">
        <f>'SO-03 - VRN'!J36</f>
        <v>0</v>
      </c>
      <c r="AZ97" s="132">
        <f>'SO-03 - VRN'!F33</f>
        <v>0</v>
      </c>
      <c r="BA97" s="132">
        <f>'SO-03 - VRN'!F34</f>
        <v>0</v>
      </c>
      <c r="BB97" s="132">
        <f>'SO-03 - VRN'!F35</f>
        <v>0</v>
      </c>
      <c r="BC97" s="132">
        <f>'SO-03 - VRN'!F36</f>
        <v>0</v>
      </c>
      <c r="BD97" s="134">
        <f>'SO-03 - VRN'!F37</f>
        <v>0</v>
      </c>
      <c r="BE97" s="7"/>
      <c r="BT97" s="130" t="s">
        <v>8</v>
      </c>
      <c r="BV97" s="130" t="s">
        <v>77</v>
      </c>
      <c r="BW97" s="130" t="s">
        <v>90</v>
      </c>
      <c r="BX97" s="130" t="s">
        <v>5</v>
      </c>
      <c r="CL97" s="130" t="s">
        <v>1</v>
      </c>
      <c r="CM97" s="130" t="s">
        <v>84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wAO2v4ZWHTAtjpLLhHKOKNRjleMNGWZyUJ65oN8Wm47wzsR+s8Nuogca/U6pgobnjQwH/FJQlTQlJhlJU7HvYQ==" hashValue="V+KkJHcexdDlvg9KLz9PBPTXUslE0lsE1RlUYyu3XM+AOH3w7qsYFElTZERiMCWZmeUBo5gS+tO14R+IllWtG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Oprava vodovodu'!C2" display="/"/>
    <hyperlink ref="A96" location="'SO-02 - Oprava kanalizace'!C2" display="/"/>
    <hyperlink ref="A97" location="'SO-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hidden="1" s="1" customFormat="1" ht="24.96" customHeight="1">
      <c r="B4" s="19"/>
      <c r="D4" s="139" t="s">
        <v>91</v>
      </c>
      <c r="I4" s="135"/>
      <c r="L4" s="19"/>
      <c r="M4" s="140" t="s">
        <v>11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Úprava příjezdu k objektu ZŠ u zimního stadionu Rychnov nad Kněžnou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92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93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4. 3. 2020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ROUND((SUM(BE123:BE184)),  2)</f>
        <v>0</v>
      </c>
      <c r="G33" s="37"/>
      <c r="H33" s="37"/>
      <c r="I33" s="161">
        <v>0.20999999999999999</v>
      </c>
      <c r="J33" s="160">
        <f>ROUND(((SUM(BE123:BE184))*I33),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41</v>
      </c>
      <c r="F34" s="160">
        <f>ROUND((SUM(BF123:BF184)),  2)</f>
        <v>0</v>
      </c>
      <c r="G34" s="37"/>
      <c r="H34" s="37"/>
      <c r="I34" s="161">
        <v>0.14999999999999999</v>
      </c>
      <c r="J34" s="160">
        <f>ROUND(((SUM(BF123:BF184))*I34),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ROUND((SUM(BG123:BG184)),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ROUND((SUM(BH123:BH184)),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ROUND((SUM(BI123:BI184)),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Úprava příjezdu k objektu ZŠ u zimního stadionu Rychnov nad Kněžnou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SO-01 - Oprava vodovodu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4. 3. 2020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Ing. Roman Charvát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95</v>
      </c>
      <c r="D94" s="188"/>
      <c r="E94" s="188"/>
      <c r="F94" s="188"/>
      <c r="G94" s="188"/>
      <c r="H94" s="188"/>
      <c r="I94" s="189"/>
      <c r="J94" s="190" t="s">
        <v>96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97</v>
      </c>
      <c r="D96" s="39"/>
      <c r="E96" s="39"/>
      <c r="F96" s="39"/>
      <c r="G96" s="39"/>
      <c r="H96" s="39"/>
      <c r="I96" s="143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92"/>
      <c r="C97" s="193"/>
      <c r="D97" s="194" t="s">
        <v>99</v>
      </c>
      <c r="E97" s="195"/>
      <c r="F97" s="195"/>
      <c r="G97" s="195"/>
      <c r="H97" s="195"/>
      <c r="I97" s="196"/>
      <c r="J97" s="197">
        <f>J124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100</v>
      </c>
      <c r="E98" s="202"/>
      <c r="F98" s="202"/>
      <c r="G98" s="202"/>
      <c r="H98" s="202"/>
      <c r="I98" s="203"/>
      <c r="J98" s="204">
        <f>J125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101</v>
      </c>
      <c r="E99" s="202"/>
      <c r="F99" s="202"/>
      <c r="G99" s="202"/>
      <c r="H99" s="202"/>
      <c r="I99" s="203"/>
      <c r="J99" s="204">
        <f>J147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102</v>
      </c>
      <c r="E100" s="202"/>
      <c r="F100" s="202"/>
      <c r="G100" s="202"/>
      <c r="H100" s="202"/>
      <c r="I100" s="203"/>
      <c r="J100" s="204">
        <f>J150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103</v>
      </c>
      <c r="E101" s="202"/>
      <c r="F101" s="202"/>
      <c r="G101" s="202"/>
      <c r="H101" s="202"/>
      <c r="I101" s="203"/>
      <c r="J101" s="204">
        <f>J153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104</v>
      </c>
      <c r="E102" s="202"/>
      <c r="F102" s="202"/>
      <c r="G102" s="202"/>
      <c r="H102" s="202"/>
      <c r="I102" s="203"/>
      <c r="J102" s="204">
        <f>J178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105</v>
      </c>
      <c r="E103" s="202"/>
      <c r="F103" s="202"/>
      <c r="G103" s="202"/>
      <c r="H103" s="202"/>
      <c r="I103" s="203"/>
      <c r="J103" s="204">
        <f>J183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106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6" t="str">
        <f>E7</f>
        <v>Úprava příjezdu k objektu ZŠ u zimního stadionu Rychnov nad Kněžnou</v>
      </c>
      <c r="F113" s="31"/>
      <c r="G113" s="31"/>
      <c r="H113" s="31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92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SO-01 - Oprava vodovodu</v>
      </c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146" t="s">
        <v>22</v>
      </c>
      <c r="J117" s="78" t="str">
        <f>IF(J12="","",J12)</f>
        <v>4. 3. 2020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146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6" t="s">
        <v>32</v>
      </c>
      <c r="J120" s="35" t="str">
        <f>E24</f>
        <v>Ing. Roman Charvát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6"/>
      <c r="B122" s="207"/>
      <c r="C122" s="208" t="s">
        <v>107</v>
      </c>
      <c r="D122" s="209" t="s">
        <v>60</v>
      </c>
      <c r="E122" s="209" t="s">
        <v>56</v>
      </c>
      <c r="F122" s="209" t="s">
        <v>57</v>
      </c>
      <c r="G122" s="209" t="s">
        <v>108</v>
      </c>
      <c r="H122" s="209" t="s">
        <v>109</v>
      </c>
      <c r="I122" s="210" t="s">
        <v>110</v>
      </c>
      <c r="J122" s="209" t="s">
        <v>96</v>
      </c>
      <c r="K122" s="211" t="s">
        <v>111</v>
      </c>
      <c r="L122" s="212"/>
      <c r="M122" s="99" t="s">
        <v>1</v>
      </c>
      <c r="N122" s="100" t="s">
        <v>39</v>
      </c>
      <c r="O122" s="100" t="s">
        <v>112</v>
      </c>
      <c r="P122" s="100" t="s">
        <v>113</v>
      </c>
      <c r="Q122" s="100" t="s">
        <v>114</v>
      </c>
      <c r="R122" s="100" t="s">
        <v>115</v>
      </c>
      <c r="S122" s="100" t="s">
        <v>116</v>
      </c>
      <c r="T122" s="101" t="s">
        <v>117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7"/>
      <c r="B123" s="38"/>
      <c r="C123" s="106" t="s">
        <v>118</v>
      </c>
      <c r="D123" s="39"/>
      <c r="E123" s="39"/>
      <c r="F123" s="39"/>
      <c r="G123" s="39"/>
      <c r="H123" s="39"/>
      <c r="I123" s="143"/>
      <c r="J123" s="213">
        <f>BK123</f>
        <v>0</v>
      </c>
      <c r="K123" s="39"/>
      <c r="L123" s="43"/>
      <c r="M123" s="102"/>
      <c r="N123" s="214"/>
      <c r="O123" s="103"/>
      <c r="P123" s="215">
        <f>P124</f>
        <v>0</v>
      </c>
      <c r="Q123" s="103"/>
      <c r="R123" s="215">
        <f>R124</f>
        <v>2.1326030000000005</v>
      </c>
      <c r="S123" s="103"/>
      <c r="T123" s="216">
        <f>T124</f>
        <v>7.0003999999999991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98</v>
      </c>
      <c r="BK123" s="217">
        <f>BK124</f>
        <v>0</v>
      </c>
    </row>
    <row r="124" s="12" customFormat="1" ht="25.92" customHeight="1">
      <c r="A124" s="12"/>
      <c r="B124" s="218"/>
      <c r="C124" s="219"/>
      <c r="D124" s="220" t="s">
        <v>74</v>
      </c>
      <c r="E124" s="221" t="s">
        <v>119</v>
      </c>
      <c r="F124" s="221" t="s">
        <v>120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P125+P147+P150+P153+P178+P183</f>
        <v>0</v>
      </c>
      <c r="Q124" s="226"/>
      <c r="R124" s="227">
        <f>R125+R147+R150+R153+R178+R183</f>
        <v>2.1326030000000005</v>
      </c>
      <c r="S124" s="226"/>
      <c r="T124" s="228">
        <f>T125+T147+T150+T153+T178+T183</f>
        <v>7.0003999999999991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</v>
      </c>
      <c r="AT124" s="230" t="s">
        <v>74</v>
      </c>
      <c r="AU124" s="230" t="s">
        <v>75</v>
      </c>
      <c r="AY124" s="229" t="s">
        <v>121</v>
      </c>
      <c r="BK124" s="231">
        <f>BK125+BK147+BK150+BK153+BK178+BK183</f>
        <v>0</v>
      </c>
    </row>
    <row r="125" s="12" customFormat="1" ht="22.8" customHeight="1">
      <c r="A125" s="12"/>
      <c r="B125" s="218"/>
      <c r="C125" s="219"/>
      <c r="D125" s="220" t="s">
        <v>74</v>
      </c>
      <c r="E125" s="232" t="s">
        <v>8</v>
      </c>
      <c r="F125" s="232" t="s">
        <v>122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SUM(P126:P146)</f>
        <v>0</v>
      </c>
      <c r="Q125" s="226"/>
      <c r="R125" s="227">
        <f>SUM(R126:R146)</f>
        <v>0.365342</v>
      </c>
      <c r="S125" s="226"/>
      <c r="T125" s="228">
        <f>SUM(T126:T146)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</v>
      </c>
      <c r="AT125" s="230" t="s">
        <v>74</v>
      </c>
      <c r="AU125" s="230" t="s">
        <v>8</v>
      </c>
      <c r="AY125" s="229" t="s">
        <v>121</v>
      </c>
      <c r="BK125" s="231">
        <f>SUM(BK126:BK146)</f>
        <v>0</v>
      </c>
    </row>
    <row r="126" s="2" customFormat="1" ht="21.75" customHeight="1">
      <c r="A126" s="37"/>
      <c r="B126" s="38"/>
      <c r="C126" s="234" t="s">
        <v>8</v>
      </c>
      <c r="D126" s="234" t="s">
        <v>123</v>
      </c>
      <c r="E126" s="235" t="s">
        <v>124</v>
      </c>
      <c r="F126" s="236" t="s">
        <v>125</v>
      </c>
      <c r="G126" s="237" t="s">
        <v>126</v>
      </c>
      <c r="H126" s="238">
        <v>187.44</v>
      </c>
      <c r="I126" s="239"/>
      <c r="J126" s="238">
        <f>ROUND(I126*H126,0)</f>
        <v>0</v>
      </c>
      <c r="K126" s="236" t="s">
        <v>127</v>
      </c>
      <c r="L126" s="43"/>
      <c r="M126" s="240" t="s">
        <v>1</v>
      </c>
      <c r="N126" s="241" t="s">
        <v>40</v>
      </c>
      <c r="O126" s="90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4" t="s">
        <v>128</v>
      </c>
      <c r="AT126" s="244" t="s">
        <v>123</v>
      </c>
      <c r="AU126" s="244" t="s">
        <v>84</v>
      </c>
      <c r="AY126" s="16" t="s">
        <v>121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6" t="s">
        <v>8</v>
      </c>
      <c r="BK126" s="245">
        <f>ROUND(I126*H126,0)</f>
        <v>0</v>
      </c>
      <c r="BL126" s="16" t="s">
        <v>128</v>
      </c>
      <c r="BM126" s="244" t="s">
        <v>129</v>
      </c>
    </row>
    <row r="127" s="13" customFormat="1">
      <c r="A127" s="13"/>
      <c r="B127" s="246"/>
      <c r="C127" s="247"/>
      <c r="D127" s="248" t="s">
        <v>130</v>
      </c>
      <c r="E127" s="249" t="s">
        <v>1</v>
      </c>
      <c r="F127" s="250" t="s">
        <v>131</v>
      </c>
      <c r="G127" s="247"/>
      <c r="H127" s="251">
        <v>187.44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7" t="s">
        <v>130</v>
      </c>
      <c r="AU127" s="257" t="s">
        <v>84</v>
      </c>
      <c r="AV127" s="13" t="s">
        <v>84</v>
      </c>
      <c r="AW127" s="13" t="s">
        <v>31</v>
      </c>
      <c r="AX127" s="13" t="s">
        <v>8</v>
      </c>
      <c r="AY127" s="257" t="s">
        <v>121</v>
      </c>
    </row>
    <row r="128" s="2" customFormat="1" ht="21.75" customHeight="1">
      <c r="A128" s="37"/>
      <c r="B128" s="38"/>
      <c r="C128" s="234" t="s">
        <v>84</v>
      </c>
      <c r="D128" s="234" t="s">
        <v>123</v>
      </c>
      <c r="E128" s="235" t="s">
        <v>132</v>
      </c>
      <c r="F128" s="236" t="s">
        <v>133</v>
      </c>
      <c r="G128" s="237" t="s">
        <v>126</v>
      </c>
      <c r="H128" s="238">
        <v>187.44</v>
      </c>
      <c r="I128" s="239"/>
      <c r="J128" s="238">
        <f>ROUND(I128*H128,0)</f>
        <v>0</v>
      </c>
      <c r="K128" s="236" t="s">
        <v>127</v>
      </c>
      <c r="L128" s="43"/>
      <c r="M128" s="240" t="s">
        <v>1</v>
      </c>
      <c r="N128" s="241" t="s">
        <v>40</v>
      </c>
      <c r="O128" s="90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4" t="s">
        <v>128</v>
      </c>
      <c r="AT128" s="244" t="s">
        <v>123</v>
      </c>
      <c r="AU128" s="244" t="s">
        <v>84</v>
      </c>
      <c r="AY128" s="16" t="s">
        <v>121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6" t="s">
        <v>8</v>
      </c>
      <c r="BK128" s="245">
        <f>ROUND(I128*H128,0)</f>
        <v>0</v>
      </c>
      <c r="BL128" s="16" t="s">
        <v>128</v>
      </c>
      <c r="BM128" s="244" t="s">
        <v>134</v>
      </c>
    </row>
    <row r="129" s="13" customFormat="1">
      <c r="A129" s="13"/>
      <c r="B129" s="246"/>
      <c r="C129" s="247"/>
      <c r="D129" s="248" t="s">
        <v>130</v>
      </c>
      <c r="E129" s="249" t="s">
        <v>1</v>
      </c>
      <c r="F129" s="250" t="s">
        <v>131</v>
      </c>
      <c r="G129" s="247"/>
      <c r="H129" s="251">
        <v>187.44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130</v>
      </c>
      <c r="AU129" s="257" t="s">
        <v>84</v>
      </c>
      <c r="AV129" s="13" t="s">
        <v>84</v>
      </c>
      <c r="AW129" s="13" t="s">
        <v>31</v>
      </c>
      <c r="AX129" s="13" t="s">
        <v>8</v>
      </c>
      <c r="AY129" s="257" t="s">
        <v>121</v>
      </c>
    </row>
    <row r="130" s="2" customFormat="1" ht="16.5" customHeight="1">
      <c r="A130" s="37"/>
      <c r="B130" s="38"/>
      <c r="C130" s="234" t="s">
        <v>135</v>
      </c>
      <c r="D130" s="234" t="s">
        <v>123</v>
      </c>
      <c r="E130" s="235" t="s">
        <v>136</v>
      </c>
      <c r="F130" s="236" t="s">
        <v>137</v>
      </c>
      <c r="G130" s="237" t="s">
        <v>138</v>
      </c>
      <c r="H130" s="238">
        <v>629.89999999999998</v>
      </c>
      <c r="I130" s="239"/>
      <c r="J130" s="238">
        <f>ROUND(I130*H130,0)</f>
        <v>0</v>
      </c>
      <c r="K130" s="236" t="s">
        <v>127</v>
      </c>
      <c r="L130" s="43"/>
      <c r="M130" s="240" t="s">
        <v>1</v>
      </c>
      <c r="N130" s="241" t="s">
        <v>40</v>
      </c>
      <c r="O130" s="90"/>
      <c r="P130" s="242">
        <f>O130*H130</f>
        <v>0</v>
      </c>
      <c r="Q130" s="242">
        <v>0.00058</v>
      </c>
      <c r="R130" s="242">
        <f>Q130*H130</f>
        <v>0.365342</v>
      </c>
      <c r="S130" s="242">
        <v>0</v>
      </c>
      <c r="T130" s="24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4" t="s">
        <v>128</v>
      </c>
      <c r="AT130" s="244" t="s">
        <v>123</v>
      </c>
      <c r="AU130" s="244" t="s">
        <v>84</v>
      </c>
      <c r="AY130" s="16" t="s">
        <v>121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6" t="s">
        <v>8</v>
      </c>
      <c r="BK130" s="245">
        <f>ROUND(I130*H130,0)</f>
        <v>0</v>
      </c>
      <c r="BL130" s="16" t="s">
        <v>128</v>
      </c>
      <c r="BM130" s="244" t="s">
        <v>139</v>
      </c>
    </row>
    <row r="131" s="14" customFormat="1">
      <c r="A131" s="14"/>
      <c r="B131" s="258"/>
      <c r="C131" s="259"/>
      <c r="D131" s="248" t="s">
        <v>130</v>
      </c>
      <c r="E131" s="260" t="s">
        <v>1</v>
      </c>
      <c r="F131" s="261" t="s">
        <v>140</v>
      </c>
      <c r="G131" s="259"/>
      <c r="H131" s="260" t="s">
        <v>1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130</v>
      </c>
      <c r="AU131" s="267" t="s">
        <v>84</v>
      </c>
      <c r="AV131" s="14" t="s">
        <v>8</v>
      </c>
      <c r="AW131" s="14" t="s">
        <v>31</v>
      </c>
      <c r="AX131" s="14" t="s">
        <v>75</v>
      </c>
      <c r="AY131" s="267" t="s">
        <v>121</v>
      </c>
    </row>
    <row r="132" s="13" customFormat="1">
      <c r="A132" s="13"/>
      <c r="B132" s="246"/>
      <c r="C132" s="247"/>
      <c r="D132" s="248" t="s">
        <v>130</v>
      </c>
      <c r="E132" s="249" t="s">
        <v>1</v>
      </c>
      <c r="F132" s="250" t="s">
        <v>141</v>
      </c>
      <c r="G132" s="247"/>
      <c r="H132" s="251">
        <v>629.89999999999998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130</v>
      </c>
      <c r="AU132" s="257" t="s">
        <v>84</v>
      </c>
      <c r="AV132" s="13" t="s">
        <v>84</v>
      </c>
      <c r="AW132" s="13" t="s">
        <v>31</v>
      </c>
      <c r="AX132" s="13" t="s">
        <v>8</v>
      </c>
      <c r="AY132" s="257" t="s">
        <v>121</v>
      </c>
    </row>
    <row r="133" s="2" customFormat="1" ht="16.5" customHeight="1">
      <c r="A133" s="37"/>
      <c r="B133" s="38"/>
      <c r="C133" s="234" t="s">
        <v>128</v>
      </c>
      <c r="D133" s="234" t="s">
        <v>123</v>
      </c>
      <c r="E133" s="235" t="s">
        <v>142</v>
      </c>
      <c r="F133" s="236" t="s">
        <v>143</v>
      </c>
      <c r="G133" s="237" t="s">
        <v>138</v>
      </c>
      <c r="H133" s="238">
        <v>629.89999999999998</v>
      </c>
      <c r="I133" s="239"/>
      <c r="J133" s="238">
        <f>ROUND(I133*H133,0)</f>
        <v>0</v>
      </c>
      <c r="K133" s="236" t="s">
        <v>127</v>
      </c>
      <c r="L133" s="43"/>
      <c r="M133" s="240" t="s">
        <v>1</v>
      </c>
      <c r="N133" s="241" t="s">
        <v>40</v>
      </c>
      <c r="O133" s="90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128</v>
      </c>
      <c r="AT133" s="244" t="s">
        <v>123</v>
      </c>
      <c r="AU133" s="244" t="s">
        <v>84</v>
      </c>
      <c r="AY133" s="16" t="s">
        <v>121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6" t="s">
        <v>8</v>
      </c>
      <c r="BK133" s="245">
        <f>ROUND(I133*H133,0)</f>
        <v>0</v>
      </c>
      <c r="BL133" s="16" t="s">
        <v>128</v>
      </c>
      <c r="BM133" s="244" t="s">
        <v>144</v>
      </c>
    </row>
    <row r="134" s="2" customFormat="1" ht="21.75" customHeight="1">
      <c r="A134" s="37"/>
      <c r="B134" s="38"/>
      <c r="C134" s="234" t="s">
        <v>145</v>
      </c>
      <c r="D134" s="234" t="s">
        <v>123</v>
      </c>
      <c r="E134" s="235" t="s">
        <v>146</v>
      </c>
      <c r="F134" s="236" t="s">
        <v>147</v>
      </c>
      <c r="G134" s="237" t="s">
        <v>126</v>
      </c>
      <c r="H134" s="238">
        <v>106.8</v>
      </c>
      <c r="I134" s="239"/>
      <c r="J134" s="238">
        <f>ROUND(I134*H134,0)</f>
        <v>0</v>
      </c>
      <c r="K134" s="236" t="s">
        <v>127</v>
      </c>
      <c r="L134" s="43"/>
      <c r="M134" s="240" t="s">
        <v>1</v>
      </c>
      <c r="N134" s="241" t="s">
        <v>40</v>
      </c>
      <c r="O134" s="90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128</v>
      </c>
      <c r="AT134" s="244" t="s">
        <v>123</v>
      </c>
      <c r="AU134" s="244" t="s">
        <v>84</v>
      </c>
      <c r="AY134" s="16" t="s">
        <v>121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6" t="s">
        <v>8</v>
      </c>
      <c r="BK134" s="245">
        <f>ROUND(I134*H134,0)</f>
        <v>0</v>
      </c>
      <c r="BL134" s="16" t="s">
        <v>128</v>
      </c>
      <c r="BM134" s="244" t="s">
        <v>148</v>
      </c>
    </row>
    <row r="135" s="14" customFormat="1">
      <c r="A135" s="14"/>
      <c r="B135" s="258"/>
      <c r="C135" s="259"/>
      <c r="D135" s="248" t="s">
        <v>130</v>
      </c>
      <c r="E135" s="260" t="s">
        <v>1</v>
      </c>
      <c r="F135" s="261" t="s">
        <v>140</v>
      </c>
      <c r="G135" s="259"/>
      <c r="H135" s="260" t="s">
        <v>1</v>
      </c>
      <c r="I135" s="262"/>
      <c r="J135" s="259"/>
      <c r="K135" s="259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130</v>
      </c>
      <c r="AU135" s="267" t="s">
        <v>84</v>
      </c>
      <c r="AV135" s="14" t="s">
        <v>8</v>
      </c>
      <c r="AW135" s="14" t="s">
        <v>31</v>
      </c>
      <c r="AX135" s="14" t="s">
        <v>75</v>
      </c>
      <c r="AY135" s="267" t="s">
        <v>121</v>
      </c>
    </row>
    <row r="136" s="13" customFormat="1">
      <c r="A136" s="13"/>
      <c r="B136" s="246"/>
      <c r="C136" s="247"/>
      <c r="D136" s="248" t="s">
        <v>130</v>
      </c>
      <c r="E136" s="249" t="s">
        <v>1</v>
      </c>
      <c r="F136" s="250" t="s">
        <v>149</v>
      </c>
      <c r="G136" s="247"/>
      <c r="H136" s="251">
        <v>106.8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130</v>
      </c>
      <c r="AU136" s="257" t="s">
        <v>84</v>
      </c>
      <c r="AV136" s="13" t="s">
        <v>84</v>
      </c>
      <c r="AW136" s="13" t="s">
        <v>31</v>
      </c>
      <c r="AX136" s="13" t="s">
        <v>8</v>
      </c>
      <c r="AY136" s="257" t="s">
        <v>121</v>
      </c>
    </row>
    <row r="137" s="2" customFormat="1" ht="21.75" customHeight="1">
      <c r="A137" s="37"/>
      <c r="B137" s="38"/>
      <c r="C137" s="234" t="s">
        <v>150</v>
      </c>
      <c r="D137" s="234" t="s">
        <v>123</v>
      </c>
      <c r="E137" s="235" t="s">
        <v>151</v>
      </c>
      <c r="F137" s="236" t="s">
        <v>152</v>
      </c>
      <c r="G137" s="237" t="s">
        <v>126</v>
      </c>
      <c r="H137" s="238">
        <v>106.8</v>
      </c>
      <c r="I137" s="239"/>
      <c r="J137" s="238">
        <f>ROUND(I137*H137,0)</f>
        <v>0</v>
      </c>
      <c r="K137" s="236" t="s">
        <v>127</v>
      </c>
      <c r="L137" s="43"/>
      <c r="M137" s="240" t="s">
        <v>1</v>
      </c>
      <c r="N137" s="241" t="s">
        <v>40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128</v>
      </c>
      <c r="AT137" s="244" t="s">
        <v>123</v>
      </c>
      <c r="AU137" s="244" t="s">
        <v>84</v>
      </c>
      <c r="AY137" s="16" t="s">
        <v>121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6" t="s">
        <v>8</v>
      </c>
      <c r="BK137" s="245">
        <f>ROUND(I137*H137,0)</f>
        <v>0</v>
      </c>
      <c r="BL137" s="16" t="s">
        <v>128</v>
      </c>
      <c r="BM137" s="244" t="s">
        <v>153</v>
      </c>
    </row>
    <row r="138" s="2" customFormat="1" ht="21.75" customHeight="1">
      <c r="A138" s="37"/>
      <c r="B138" s="38"/>
      <c r="C138" s="234" t="s">
        <v>154</v>
      </c>
      <c r="D138" s="234" t="s">
        <v>123</v>
      </c>
      <c r="E138" s="235" t="s">
        <v>155</v>
      </c>
      <c r="F138" s="236" t="s">
        <v>156</v>
      </c>
      <c r="G138" s="237" t="s">
        <v>157</v>
      </c>
      <c r="H138" s="238">
        <v>181.56</v>
      </c>
      <c r="I138" s="239"/>
      <c r="J138" s="238">
        <f>ROUND(I138*H138,0)</f>
        <v>0</v>
      </c>
      <c r="K138" s="236" t="s">
        <v>127</v>
      </c>
      <c r="L138" s="43"/>
      <c r="M138" s="240" t="s">
        <v>1</v>
      </c>
      <c r="N138" s="241" t="s">
        <v>40</v>
      </c>
      <c r="O138" s="90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4" t="s">
        <v>128</v>
      </c>
      <c r="AT138" s="244" t="s">
        <v>123</v>
      </c>
      <c r="AU138" s="244" t="s">
        <v>84</v>
      </c>
      <c r="AY138" s="16" t="s">
        <v>121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6" t="s">
        <v>8</v>
      </c>
      <c r="BK138" s="245">
        <f>ROUND(I138*H138,0)</f>
        <v>0</v>
      </c>
      <c r="BL138" s="16" t="s">
        <v>128</v>
      </c>
      <c r="BM138" s="244" t="s">
        <v>158</v>
      </c>
    </row>
    <row r="139" s="13" customFormat="1">
      <c r="A139" s="13"/>
      <c r="B139" s="246"/>
      <c r="C139" s="247"/>
      <c r="D139" s="248" t="s">
        <v>130</v>
      </c>
      <c r="E139" s="249" t="s">
        <v>1</v>
      </c>
      <c r="F139" s="250" t="s">
        <v>159</v>
      </c>
      <c r="G139" s="247"/>
      <c r="H139" s="251">
        <v>181.56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130</v>
      </c>
      <c r="AU139" s="257" t="s">
        <v>84</v>
      </c>
      <c r="AV139" s="13" t="s">
        <v>84</v>
      </c>
      <c r="AW139" s="13" t="s">
        <v>31</v>
      </c>
      <c r="AX139" s="13" t="s">
        <v>8</v>
      </c>
      <c r="AY139" s="257" t="s">
        <v>121</v>
      </c>
    </row>
    <row r="140" s="2" customFormat="1" ht="33" customHeight="1">
      <c r="A140" s="37"/>
      <c r="B140" s="38"/>
      <c r="C140" s="234" t="s">
        <v>160</v>
      </c>
      <c r="D140" s="234" t="s">
        <v>123</v>
      </c>
      <c r="E140" s="235" t="s">
        <v>161</v>
      </c>
      <c r="F140" s="236" t="s">
        <v>162</v>
      </c>
      <c r="G140" s="237" t="s">
        <v>126</v>
      </c>
      <c r="H140" s="238">
        <v>268.07999999999998</v>
      </c>
      <c r="I140" s="239"/>
      <c r="J140" s="238">
        <f>ROUND(I140*H140,0)</f>
        <v>0</v>
      </c>
      <c r="K140" s="236" t="s">
        <v>127</v>
      </c>
      <c r="L140" s="43"/>
      <c r="M140" s="240" t="s">
        <v>1</v>
      </c>
      <c r="N140" s="241" t="s">
        <v>40</v>
      </c>
      <c r="O140" s="90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4" t="s">
        <v>128</v>
      </c>
      <c r="AT140" s="244" t="s">
        <v>123</v>
      </c>
      <c r="AU140" s="244" t="s">
        <v>84</v>
      </c>
      <c r="AY140" s="16" t="s">
        <v>121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6" t="s">
        <v>8</v>
      </c>
      <c r="BK140" s="245">
        <f>ROUND(I140*H140,0)</f>
        <v>0</v>
      </c>
      <c r="BL140" s="16" t="s">
        <v>128</v>
      </c>
      <c r="BM140" s="244" t="s">
        <v>163</v>
      </c>
    </row>
    <row r="141" s="13" customFormat="1">
      <c r="A141" s="13"/>
      <c r="B141" s="246"/>
      <c r="C141" s="247"/>
      <c r="D141" s="248" t="s">
        <v>130</v>
      </c>
      <c r="E141" s="249" t="s">
        <v>1</v>
      </c>
      <c r="F141" s="250" t="s">
        <v>164</v>
      </c>
      <c r="G141" s="247"/>
      <c r="H141" s="251">
        <v>268.07999999999998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130</v>
      </c>
      <c r="AU141" s="257" t="s">
        <v>84</v>
      </c>
      <c r="AV141" s="13" t="s">
        <v>84</v>
      </c>
      <c r="AW141" s="13" t="s">
        <v>31</v>
      </c>
      <c r="AX141" s="13" t="s">
        <v>8</v>
      </c>
      <c r="AY141" s="257" t="s">
        <v>121</v>
      </c>
    </row>
    <row r="142" s="2" customFormat="1" ht="21.75" customHeight="1">
      <c r="A142" s="37"/>
      <c r="B142" s="38"/>
      <c r="C142" s="234" t="s">
        <v>165</v>
      </c>
      <c r="D142" s="234" t="s">
        <v>123</v>
      </c>
      <c r="E142" s="235" t="s">
        <v>166</v>
      </c>
      <c r="F142" s="236" t="s">
        <v>167</v>
      </c>
      <c r="G142" s="237" t="s">
        <v>126</v>
      </c>
      <c r="H142" s="238">
        <v>106.8</v>
      </c>
      <c r="I142" s="239"/>
      <c r="J142" s="238">
        <f>ROUND(I142*H142,0)</f>
        <v>0</v>
      </c>
      <c r="K142" s="236" t="s">
        <v>127</v>
      </c>
      <c r="L142" s="43"/>
      <c r="M142" s="240" t="s">
        <v>1</v>
      </c>
      <c r="N142" s="241" t="s">
        <v>40</v>
      </c>
      <c r="O142" s="90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4" t="s">
        <v>128</v>
      </c>
      <c r="AT142" s="244" t="s">
        <v>123</v>
      </c>
      <c r="AU142" s="244" t="s">
        <v>84</v>
      </c>
      <c r="AY142" s="16" t="s">
        <v>121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6" t="s">
        <v>8</v>
      </c>
      <c r="BK142" s="245">
        <f>ROUND(I142*H142,0)</f>
        <v>0</v>
      </c>
      <c r="BL142" s="16" t="s">
        <v>128</v>
      </c>
      <c r="BM142" s="244" t="s">
        <v>168</v>
      </c>
    </row>
    <row r="143" s="14" customFormat="1">
      <c r="A143" s="14"/>
      <c r="B143" s="258"/>
      <c r="C143" s="259"/>
      <c r="D143" s="248" t="s">
        <v>130</v>
      </c>
      <c r="E143" s="260" t="s">
        <v>1</v>
      </c>
      <c r="F143" s="261" t="s">
        <v>140</v>
      </c>
      <c r="G143" s="259"/>
      <c r="H143" s="260" t="s">
        <v>1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130</v>
      </c>
      <c r="AU143" s="267" t="s">
        <v>84</v>
      </c>
      <c r="AV143" s="14" t="s">
        <v>8</v>
      </c>
      <c r="AW143" s="14" t="s">
        <v>31</v>
      </c>
      <c r="AX143" s="14" t="s">
        <v>75</v>
      </c>
      <c r="AY143" s="267" t="s">
        <v>121</v>
      </c>
    </row>
    <row r="144" s="13" customFormat="1">
      <c r="A144" s="13"/>
      <c r="B144" s="246"/>
      <c r="C144" s="247"/>
      <c r="D144" s="248" t="s">
        <v>130</v>
      </c>
      <c r="E144" s="249" t="s">
        <v>1</v>
      </c>
      <c r="F144" s="250" t="s">
        <v>149</v>
      </c>
      <c r="G144" s="247"/>
      <c r="H144" s="251">
        <v>106.8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130</v>
      </c>
      <c r="AU144" s="257" t="s">
        <v>84</v>
      </c>
      <c r="AV144" s="13" t="s">
        <v>84</v>
      </c>
      <c r="AW144" s="13" t="s">
        <v>31</v>
      </c>
      <c r="AX144" s="13" t="s">
        <v>8</v>
      </c>
      <c r="AY144" s="257" t="s">
        <v>121</v>
      </c>
    </row>
    <row r="145" s="2" customFormat="1" ht="16.5" customHeight="1">
      <c r="A145" s="37"/>
      <c r="B145" s="38"/>
      <c r="C145" s="268" t="s">
        <v>169</v>
      </c>
      <c r="D145" s="268" t="s">
        <v>170</v>
      </c>
      <c r="E145" s="269" t="s">
        <v>171</v>
      </c>
      <c r="F145" s="270" t="s">
        <v>172</v>
      </c>
      <c r="G145" s="271" t="s">
        <v>157</v>
      </c>
      <c r="H145" s="272">
        <v>192.24000000000001</v>
      </c>
      <c r="I145" s="273"/>
      <c r="J145" s="272">
        <f>ROUND(I145*H145,0)</f>
        <v>0</v>
      </c>
      <c r="K145" s="270" t="s">
        <v>127</v>
      </c>
      <c r="L145" s="274"/>
      <c r="M145" s="275" t="s">
        <v>1</v>
      </c>
      <c r="N145" s="276" t="s">
        <v>40</v>
      </c>
      <c r="O145" s="90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4" t="s">
        <v>160</v>
      </c>
      <c r="AT145" s="244" t="s">
        <v>170</v>
      </c>
      <c r="AU145" s="244" t="s">
        <v>84</v>
      </c>
      <c r="AY145" s="16" t="s">
        <v>121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6" t="s">
        <v>8</v>
      </c>
      <c r="BK145" s="245">
        <f>ROUND(I145*H145,0)</f>
        <v>0</v>
      </c>
      <c r="BL145" s="16" t="s">
        <v>128</v>
      </c>
      <c r="BM145" s="244" t="s">
        <v>173</v>
      </c>
    </row>
    <row r="146" s="13" customFormat="1">
      <c r="A146" s="13"/>
      <c r="B146" s="246"/>
      <c r="C146" s="247"/>
      <c r="D146" s="248" t="s">
        <v>130</v>
      </c>
      <c r="E146" s="249" t="s">
        <v>1</v>
      </c>
      <c r="F146" s="250" t="s">
        <v>174</v>
      </c>
      <c r="G146" s="247"/>
      <c r="H146" s="251">
        <v>192.24000000000001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130</v>
      </c>
      <c r="AU146" s="257" t="s">
        <v>84</v>
      </c>
      <c r="AV146" s="13" t="s">
        <v>84</v>
      </c>
      <c r="AW146" s="13" t="s">
        <v>31</v>
      </c>
      <c r="AX146" s="13" t="s">
        <v>8</v>
      </c>
      <c r="AY146" s="257" t="s">
        <v>121</v>
      </c>
    </row>
    <row r="147" s="12" customFormat="1" ht="22.8" customHeight="1">
      <c r="A147" s="12"/>
      <c r="B147" s="218"/>
      <c r="C147" s="219"/>
      <c r="D147" s="220" t="s">
        <v>74</v>
      </c>
      <c r="E147" s="232" t="s">
        <v>84</v>
      </c>
      <c r="F147" s="232" t="s">
        <v>175</v>
      </c>
      <c r="G147" s="219"/>
      <c r="H147" s="219"/>
      <c r="I147" s="222"/>
      <c r="J147" s="233">
        <f>BK147</f>
        <v>0</v>
      </c>
      <c r="K147" s="219"/>
      <c r="L147" s="224"/>
      <c r="M147" s="225"/>
      <c r="N147" s="226"/>
      <c r="O147" s="226"/>
      <c r="P147" s="227">
        <f>SUM(P148:P149)</f>
        <v>0</v>
      </c>
      <c r="Q147" s="226"/>
      <c r="R147" s="227">
        <f>SUM(R148:R149)</f>
        <v>0</v>
      </c>
      <c r="S147" s="226"/>
      <c r="T147" s="22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9" t="s">
        <v>8</v>
      </c>
      <c r="AT147" s="230" t="s">
        <v>74</v>
      </c>
      <c r="AU147" s="230" t="s">
        <v>8</v>
      </c>
      <c r="AY147" s="229" t="s">
        <v>121</v>
      </c>
      <c r="BK147" s="231">
        <f>SUM(BK148:BK149)</f>
        <v>0</v>
      </c>
    </row>
    <row r="148" s="2" customFormat="1" ht="33" customHeight="1">
      <c r="A148" s="37"/>
      <c r="B148" s="38"/>
      <c r="C148" s="234" t="s">
        <v>176</v>
      </c>
      <c r="D148" s="234" t="s">
        <v>123</v>
      </c>
      <c r="E148" s="235" t="s">
        <v>177</v>
      </c>
      <c r="F148" s="236" t="s">
        <v>178</v>
      </c>
      <c r="G148" s="237" t="s">
        <v>179</v>
      </c>
      <c r="H148" s="238">
        <v>180.09999999999999</v>
      </c>
      <c r="I148" s="239"/>
      <c r="J148" s="238">
        <f>ROUND(I148*H148,0)</f>
        <v>0</v>
      </c>
      <c r="K148" s="236" t="s">
        <v>127</v>
      </c>
      <c r="L148" s="43"/>
      <c r="M148" s="240" t="s">
        <v>1</v>
      </c>
      <c r="N148" s="241" t="s">
        <v>40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128</v>
      </c>
      <c r="AT148" s="244" t="s">
        <v>123</v>
      </c>
      <c r="AU148" s="244" t="s">
        <v>84</v>
      </c>
      <c r="AY148" s="16" t="s">
        <v>121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6" t="s">
        <v>8</v>
      </c>
      <c r="BK148" s="245">
        <f>ROUND(I148*H148,0)</f>
        <v>0</v>
      </c>
      <c r="BL148" s="16" t="s">
        <v>128</v>
      </c>
      <c r="BM148" s="244" t="s">
        <v>180</v>
      </c>
    </row>
    <row r="149" s="13" customFormat="1">
      <c r="A149" s="13"/>
      <c r="B149" s="246"/>
      <c r="C149" s="247"/>
      <c r="D149" s="248" t="s">
        <v>130</v>
      </c>
      <c r="E149" s="249" t="s">
        <v>1</v>
      </c>
      <c r="F149" s="250" t="s">
        <v>181</v>
      </c>
      <c r="G149" s="247"/>
      <c r="H149" s="251">
        <v>180.09999999999999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130</v>
      </c>
      <c r="AU149" s="257" t="s">
        <v>84</v>
      </c>
      <c r="AV149" s="13" t="s">
        <v>84</v>
      </c>
      <c r="AW149" s="13" t="s">
        <v>31</v>
      </c>
      <c r="AX149" s="13" t="s">
        <v>8</v>
      </c>
      <c r="AY149" s="257" t="s">
        <v>121</v>
      </c>
    </row>
    <row r="150" s="12" customFormat="1" ht="22.8" customHeight="1">
      <c r="A150" s="12"/>
      <c r="B150" s="218"/>
      <c r="C150" s="219"/>
      <c r="D150" s="220" t="s">
        <v>74</v>
      </c>
      <c r="E150" s="232" t="s">
        <v>128</v>
      </c>
      <c r="F150" s="232" t="s">
        <v>182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SUM(P151:P152)</f>
        <v>0</v>
      </c>
      <c r="Q150" s="226"/>
      <c r="R150" s="227">
        <f>SUM(R151:R152)</f>
        <v>0.022364999999999999</v>
      </c>
      <c r="S150" s="226"/>
      <c r="T150" s="228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8</v>
      </c>
      <c r="AT150" s="230" t="s">
        <v>74</v>
      </c>
      <c r="AU150" s="230" t="s">
        <v>8</v>
      </c>
      <c r="AY150" s="229" t="s">
        <v>121</v>
      </c>
      <c r="BK150" s="231">
        <f>SUM(BK151:BK152)</f>
        <v>0</v>
      </c>
    </row>
    <row r="151" s="2" customFormat="1" ht="21.75" customHeight="1">
      <c r="A151" s="37"/>
      <c r="B151" s="38"/>
      <c r="C151" s="234" t="s">
        <v>183</v>
      </c>
      <c r="D151" s="234" t="s">
        <v>123</v>
      </c>
      <c r="E151" s="235" t="s">
        <v>184</v>
      </c>
      <c r="F151" s="236" t="s">
        <v>185</v>
      </c>
      <c r="G151" s="237" t="s">
        <v>126</v>
      </c>
      <c r="H151" s="238">
        <v>0.80000000000000004</v>
      </c>
      <c r="I151" s="239"/>
      <c r="J151" s="238">
        <f>ROUND(I151*H151,0)</f>
        <v>0</v>
      </c>
      <c r="K151" s="236" t="s">
        <v>127</v>
      </c>
      <c r="L151" s="43"/>
      <c r="M151" s="240" t="s">
        <v>1</v>
      </c>
      <c r="N151" s="241" t="s">
        <v>40</v>
      </c>
      <c r="O151" s="90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4" t="s">
        <v>128</v>
      </c>
      <c r="AT151" s="244" t="s">
        <v>123</v>
      </c>
      <c r="AU151" s="244" t="s">
        <v>84</v>
      </c>
      <c r="AY151" s="16" t="s">
        <v>121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6" t="s">
        <v>8</v>
      </c>
      <c r="BK151" s="245">
        <f>ROUND(I151*H151,0)</f>
        <v>0</v>
      </c>
      <c r="BL151" s="16" t="s">
        <v>128</v>
      </c>
      <c r="BM151" s="244" t="s">
        <v>186</v>
      </c>
    </row>
    <row r="152" s="2" customFormat="1" ht="16.5" customHeight="1">
      <c r="A152" s="37"/>
      <c r="B152" s="38"/>
      <c r="C152" s="234" t="s">
        <v>187</v>
      </c>
      <c r="D152" s="234" t="s">
        <v>123</v>
      </c>
      <c r="E152" s="235" t="s">
        <v>188</v>
      </c>
      <c r="F152" s="236" t="s">
        <v>189</v>
      </c>
      <c r="G152" s="237" t="s">
        <v>138</v>
      </c>
      <c r="H152" s="238">
        <v>3.5</v>
      </c>
      <c r="I152" s="239"/>
      <c r="J152" s="238">
        <f>ROUND(I152*H152,0)</f>
        <v>0</v>
      </c>
      <c r="K152" s="236" t="s">
        <v>127</v>
      </c>
      <c r="L152" s="43"/>
      <c r="M152" s="240" t="s">
        <v>1</v>
      </c>
      <c r="N152" s="241" t="s">
        <v>40</v>
      </c>
      <c r="O152" s="90"/>
      <c r="P152" s="242">
        <f>O152*H152</f>
        <v>0</v>
      </c>
      <c r="Q152" s="242">
        <v>0.0063899999999999998</v>
      </c>
      <c r="R152" s="242">
        <f>Q152*H152</f>
        <v>0.022364999999999999</v>
      </c>
      <c r="S152" s="242">
        <v>0</v>
      </c>
      <c r="T152" s="24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4" t="s">
        <v>128</v>
      </c>
      <c r="AT152" s="244" t="s">
        <v>123</v>
      </c>
      <c r="AU152" s="244" t="s">
        <v>84</v>
      </c>
      <c r="AY152" s="16" t="s">
        <v>121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6" t="s">
        <v>8</v>
      </c>
      <c r="BK152" s="245">
        <f>ROUND(I152*H152,0)</f>
        <v>0</v>
      </c>
      <c r="BL152" s="16" t="s">
        <v>128</v>
      </c>
      <c r="BM152" s="244" t="s">
        <v>190</v>
      </c>
    </row>
    <row r="153" s="12" customFormat="1" ht="22.8" customHeight="1">
      <c r="A153" s="12"/>
      <c r="B153" s="218"/>
      <c r="C153" s="219"/>
      <c r="D153" s="220" t="s">
        <v>74</v>
      </c>
      <c r="E153" s="232" t="s">
        <v>160</v>
      </c>
      <c r="F153" s="232" t="s">
        <v>191</v>
      </c>
      <c r="G153" s="219"/>
      <c r="H153" s="219"/>
      <c r="I153" s="222"/>
      <c r="J153" s="233">
        <f>BK153</f>
        <v>0</v>
      </c>
      <c r="K153" s="219"/>
      <c r="L153" s="224"/>
      <c r="M153" s="225"/>
      <c r="N153" s="226"/>
      <c r="O153" s="226"/>
      <c r="P153" s="227">
        <f>SUM(P154:P177)</f>
        <v>0</v>
      </c>
      <c r="Q153" s="226"/>
      <c r="R153" s="227">
        <f>SUM(R154:R177)</f>
        <v>1.7448960000000002</v>
      </c>
      <c r="S153" s="226"/>
      <c r="T153" s="228">
        <f>SUM(T154:T177)</f>
        <v>7.0003999999999991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9" t="s">
        <v>8</v>
      </c>
      <c r="AT153" s="230" t="s">
        <v>74</v>
      </c>
      <c r="AU153" s="230" t="s">
        <v>8</v>
      </c>
      <c r="AY153" s="229" t="s">
        <v>121</v>
      </c>
      <c r="BK153" s="231">
        <f>SUM(BK154:BK177)</f>
        <v>0</v>
      </c>
    </row>
    <row r="154" s="2" customFormat="1" ht="16.5" customHeight="1">
      <c r="A154" s="37"/>
      <c r="B154" s="38"/>
      <c r="C154" s="234" t="s">
        <v>192</v>
      </c>
      <c r="D154" s="234" t="s">
        <v>123</v>
      </c>
      <c r="E154" s="235" t="s">
        <v>193</v>
      </c>
      <c r="F154" s="236" t="s">
        <v>194</v>
      </c>
      <c r="G154" s="237" t="s">
        <v>179</v>
      </c>
      <c r="H154" s="238">
        <v>159.09999999999999</v>
      </c>
      <c r="I154" s="239"/>
      <c r="J154" s="238">
        <f>ROUND(I154*H154,0)</f>
        <v>0</v>
      </c>
      <c r="K154" s="236" t="s">
        <v>127</v>
      </c>
      <c r="L154" s="43"/>
      <c r="M154" s="240" t="s">
        <v>1</v>
      </c>
      <c r="N154" s="241" t="s">
        <v>40</v>
      </c>
      <c r="O154" s="90"/>
      <c r="P154" s="242">
        <f>O154*H154</f>
        <v>0</v>
      </c>
      <c r="Q154" s="242">
        <v>0</v>
      </c>
      <c r="R154" s="242">
        <f>Q154*H154</f>
        <v>0</v>
      </c>
      <c r="S154" s="242">
        <v>0.043999999999999997</v>
      </c>
      <c r="T154" s="243">
        <f>S154*H154</f>
        <v>7.0003999999999991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4" t="s">
        <v>128</v>
      </c>
      <c r="AT154" s="244" t="s">
        <v>123</v>
      </c>
      <c r="AU154" s="244" t="s">
        <v>84</v>
      </c>
      <c r="AY154" s="16" t="s">
        <v>121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6" t="s">
        <v>8</v>
      </c>
      <c r="BK154" s="245">
        <f>ROUND(I154*H154,0)</f>
        <v>0</v>
      </c>
      <c r="BL154" s="16" t="s">
        <v>128</v>
      </c>
      <c r="BM154" s="244" t="s">
        <v>195</v>
      </c>
    </row>
    <row r="155" s="2" customFormat="1" ht="21.75" customHeight="1">
      <c r="A155" s="37"/>
      <c r="B155" s="38"/>
      <c r="C155" s="234" t="s">
        <v>9</v>
      </c>
      <c r="D155" s="234" t="s">
        <v>123</v>
      </c>
      <c r="E155" s="235" t="s">
        <v>196</v>
      </c>
      <c r="F155" s="236" t="s">
        <v>197</v>
      </c>
      <c r="G155" s="237" t="s">
        <v>198</v>
      </c>
      <c r="H155" s="238">
        <v>12</v>
      </c>
      <c r="I155" s="239"/>
      <c r="J155" s="238">
        <f>ROUND(I155*H155,0)</f>
        <v>0</v>
      </c>
      <c r="K155" s="236" t="s">
        <v>127</v>
      </c>
      <c r="L155" s="43"/>
      <c r="M155" s="240" t="s">
        <v>1</v>
      </c>
      <c r="N155" s="241" t="s">
        <v>40</v>
      </c>
      <c r="O155" s="90"/>
      <c r="P155" s="242">
        <f>O155*H155</f>
        <v>0</v>
      </c>
      <c r="Q155" s="242">
        <v>0.00167</v>
      </c>
      <c r="R155" s="242">
        <f>Q155*H155</f>
        <v>0.020040000000000002</v>
      </c>
      <c r="S155" s="242">
        <v>0</v>
      </c>
      <c r="T155" s="24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4" t="s">
        <v>128</v>
      </c>
      <c r="AT155" s="244" t="s">
        <v>123</v>
      </c>
      <c r="AU155" s="244" t="s">
        <v>84</v>
      </c>
      <c r="AY155" s="16" t="s">
        <v>121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6" t="s">
        <v>8</v>
      </c>
      <c r="BK155" s="245">
        <f>ROUND(I155*H155,0)</f>
        <v>0</v>
      </c>
      <c r="BL155" s="16" t="s">
        <v>128</v>
      </c>
      <c r="BM155" s="244" t="s">
        <v>199</v>
      </c>
    </row>
    <row r="156" s="2" customFormat="1" ht="21.75" customHeight="1">
      <c r="A156" s="37"/>
      <c r="B156" s="38"/>
      <c r="C156" s="268" t="s">
        <v>200</v>
      </c>
      <c r="D156" s="268" t="s">
        <v>170</v>
      </c>
      <c r="E156" s="269" t="s">
        <v>201</v>
      </c>
      <c r="F156" s="270" t="s">
        <v>202</v>
      </c>
      <c r="G156" s="271" t="s">
        <v>198</v>
      </c>
      <c r="H156" s="272">
        <v>2</v>
      </c>
      <c r="I156" s="273"/>
      <c r="J156" s="272">
        <f>ROUND(I156*H156,0)</f>
        <v>0</v>
      </c>
      <c r="K156" s="270" t="s">
        <v>127</v>
      </c>
      <c r="L156" s="274"/>
      <c r="M156" s="275" t="s">
        <v>1</v>
      </c>
      <c r="N156" s="276" t="s">
        <v>40</v>
      </c>
      <c r="O156" s="90"/>
      <c r="P156" s="242">
        <f>O156*H156</f>
        <v>0</v>
      </c>
      <c r="Q156" s="242">
        <v>0.0089999999999999993</v>
      </c>
      <c r="R156" s="242">
        <f>Q156*H156</f>
        <v>0.017999999999999999</v>
      </c>
      <c r="S156" s="242">
        <v>0</v>
      </c>
      <c r="T156" s="24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4" t="s">
        <v>160</v>
      </c>
      <c r="AT156" s="244" t="s">
        <v>170</v>
      </c>
      <c r="AU156" s="244" t="s">
        <v>84</v>
      </c>
      <c r="AY156" s="16" t="s">
        <v>121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6" t="s">
        <v>8</v>
      </c>
      <c r="BK156" s="245">
        <f>ROUND(I156*H156,0)</f>
        <v>0</v>
      </c>
      <c r="BL156" s="16" t="s">
        <v>128</v>
      </c>
      <c r="BM156" s="244" t="s">
        <v>203</v>
      </c>
    </row>
    <row r="157" s="2" customFormat="1" ht="16.5" customHeight="1">
      <c r="A157" s="37"/>
      <c r="B157" s="38"/>
      <c r="C157" s="268" t="s">
        <v>204</v>
      </c>
      <c r="D157" s="268" t="s">
        <v>170</v>
      </c>
      <c r="E157" s="269" t="s">
        <v>205</v>
      </c>
      <c r="F157" s="270" t="s">
        <v>206</v>
      </c>
      <c r="G157" s="271" t="s">
        <v>198</v>
      </c>
      <c r="H157" s="272">
        <v>4</v>
      </c>
      <c r="I157" s="273"/>
      <c r="J157" s="272">
        <f>ROUND(I157*H157,0)</f>
        <v>0</v>
      </c>
      <c r="K157" s="270" t="s">
        <v>1</v>
      </c>
      <c r="L157" s="274"/>
      <c r="M157" s="275" t="s">
        <v>1</v>
      </c>
      <c r="N157" s="276" t="s">
        <v>40</v>
      </c>
      <c r="O157" s="90"/>
      <c r="P157" s="242">
        <f>O157*H157</f>
        <v>0</v>
      </c>
      <c r="Q157" s="242">
        <v>0.0089999999999999993</v>
      </c>
      <c r="R157" s="242">
        <f>Q157*H157</f>
        <v>0.035999999999999997</v>
      </c>
      <c r="S157" s="242">
        <v>0</v>
      </c>
      <c r="T157" s="24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4" t="s">
        <v>160</v>
      </c>
      <c r="AT157" s="244" t="s">
        <v>170</v>
      </c>
      <c r="AU157" s="244" t="s">
        <v>84</v>
      </c>
      <c r="AY157" s="16" t="s">
        <v>121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6" t="s">
        <v>8</v>
      </c>
      <c r="BK157" s="245">
        <f>ROUND(I157*H157,0)</f>
        <v>0</v>
      </c>
      <c r="BL157" s="16" t="s">
        <v>128</v>
      </c>
      <c r="BM157" s="244" t="s">
        <v>207</v>
      </c>
    </row>
    <row r="158" s="2" customFormat="1" ht="16.5" customHeight="1">
      <c r="A158" s="37"/>
      <c r="B158" s="38"/>
      <c r="C158" s="268" t="s">
        <v>208</v>
      </c>
      <c r="D158" s="268" t="s">
        <v>170</v>
      </c>
      <c r="E158" s="269" t="s">
        <v>209</v>
      </c>
      <c r="F158" s="270" t="s">
        <v>210</v>
      </c>
      <c r="G158" s="271" t="s">
        <v>198</v>
      </c>
      <c r="H158" s="272">
        <v>6</v>
      </c>
      <c r="I158" s="273"/>
      <c r="J158" s="272">
        <f>ROUND(I158*H158,0)</f>
        <v>0</v>
      </c>
      <c r="K158" s="270" t="s">
        <v>1</v>
      </c>
      <c r="L158" s="274"/>
      <c r="M158" s="275" t="s">
        <v>1</v>
      </c>
      <c r="N158" s="276" t="s">
        <v>40</v>
      </c>
      <c r="O158" s="90"/>
      <c r="P158" s="242">
        <f>O158*H158</f>
        <v>0</v>
      </c>
      <c r="Q158" s="242">
        <v>0.0089999999999999993</v>
      </c>
      <c r="R158" s="242">
        <f>Q158*H158</f>
        <v>0.053999999999999992</v>
      </c>
      <c r="S158" s="242">
        <v>0</v>
      </c>
      <c r="T158" s="24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4" t="s">
        <v>160</v>
      </c>
      <c r="AT158" s="244" t="s">
        <v>170</v>
      </c>
      <c r="AU158" s="244" t="s">
        <v>84</v>
      </c>
      <c r="AY158" s="16" t="s">
        <v>121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6" t="s">
        <v>8</v>
      </c>
      <c r="BK158" s="245">
        <f>ROUND(I158*H158,0)</f>
        <v>0</v>
      </c>
      <c r="BL158" s="16" t="s">
        <v>128</v>
      </c>
      <c r="BM158" s="244" t="s">
        <v>211</v>
      </c>
    </row>
    <row r="159" s="2" customFormat="1" ht="21.75" customHeight="1">
      <c r="A159" s="37"/>
      <c r="B159" s="38"/>
      <c r="C159" s="234" t="s">
        <v>212</v>
      </c>
      <c r="D159" s="234" t="s">
        <v>123</v>
      </c>
      <c r="E159" s="235" t="s">
        <v>213</v>
      </c>
      <c r="F159" s="236" t="s">
        <v>214</v>
      </c>
      <c r="G159" s="237" t="s">
        <v>198</v>
      </c>
      <c r="H159" s="238">
        <v>2</v>
      </c>
      <c r="I159" s="239"/>
      <c r="J159" s="238">
        <f>ROUND(I159*H159,0)</f>
        <v>0</v>
      </c>
      <c r="K159" s="236" t="s">
        <v>127</v>
      </c>
      <c r="L159" s="43"/>
      <c r="M159" s="240" t="s">
        <v>1</v>
      </c>
      <c r="N159" s="241" t="s">
        <v>40</v>
      </c>
      <c r="O159" s="90"/>
      <c r="P159" s="242">
        <f>O159*H159</f>
        <v>0</v>
      </c>
      <c r="Q159" s="242">
        <v>0.0017099999999999999</v>
      </c>
      <c r="R159" s="242">
        <f>Q159*H159</f>
        <v>0.0034199999999999999</v>
      </c>
      <c r="S159" s="242">
        <v>0</v>
      </c>
      <c r="T159" s="24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4" t="s">
        <v>128</v>
      </c>
      <c r="AT159" s="244" t="s">
        <v>123</v>
      </c>
      <c r="AU159" s="244" t="s">
        <v>84</v>
      </c>
      <c r="AY159" s="16" t="s">
        <v>121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6" t="s">
        <v>8</v>
      </c>
      <c r="BK159" s="245">
        <f>ROUND(I159*H159,0)</f>
        <v>0</v>
      </c>
      <c r="BL159" s="16" t="s">
        <v>128</v>
      </c>
      <c r="BM159" s="244" t="s">
        <v>215</v>
      </c>
    </row>
    <row r="160" s="2" customFormat="1" ht="21.75" customHeight="1">
      <c r="A160" s="37"/>
      <c r="B160" s="38"/>
      <c r="C160" s="268" t="s">
        <v>216</v>
      </c>
      <c r="D160" s="268" t="s">
        <v>170</v>
      </c>
      <c r="E160" s="269" t="s">
        <v>217</v>
      </c>
      <c r="F160" s="270" t="s">
        <v>218</v>
      </c>
      <c r="G160" s="271" t="s">
        <v>198</v>
      </c>
      <c r="H160" s="272">
        <v>2</v>
      </c>
      <c r="I160" s="273"/>
      <c r="J160" s="272">
        <f>ROUND(I160*H160,0)</f>
        <v>0</v>
      </c>
      <c r="K160" s="270" t="s">
        <v>127</v>
      </c>
      <c r="L160" s="274"/>
      <c r="M160" s="275" t="s">
        <v>1</v>
      </c>
      <c r="N160" s="276" t="s">
        <v>40</v>
      </c>
      <c r="O160" s="90"/>
      <c r="P160" s="242">
        <f>O160*H160</f>
        <v>0</v>
      </c>
      <c r="Q160" s="242">
        <v>0.0149</v>
      </c>
      <c r="R160" s="242">
        <f>Q160*H160</f>
        <v>0.0298</v>
      </c>
      <c r="S160" s="242">
        <v>0</v>
      </c>
      <c r="T160" s="24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4" t="s">
        <v>160</v>
      </c>
      <c r="AT160" s="244" t="s">
        <v>170</v>
      </c>
      <c r="AU160" s="244" t="s">
        <v>84</v>
      </c>
      <c r="AY160" s="16" t="s">
        <v>121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6" t="s">
        <v>8</v>
      </c>
      <c r="BK160" s="245">
        <f>ROUND(I160*H160,0)</f>
        <v>0</v>
      </c>
      <c r="BL160" s="16" t="s">
        <v>128</v>
      </c>
      <c r="BM160" s="244" t="s">
        <v>219</v>
      </c>
    </row>
    <row r="161" s="2" customFormat="1" ht="21.75" customHeight="1">
      <c r="A161" s="37"/>
      <c r="B161" s="38"/>
      <c r="C161" s="234" t="s">
        <v>7</v>
      </c>
      <c r="D161" s="234" t="s">
        <v>123</v>
      </c>
      <c r="E161" s="235" t="s">
        <v>220</v>
      </c>
      <c r="F161" s="236" t="s">
        <v>221</v>
      </c>
      <c r="G161" s="237" t="s">
        <v>179</v>
      </c>
      <c r="H161" s="238">
        <v>4.5</v>
      </c>
      <c r="I161" s="239"/>
      <c r="J161" s="238">
        <f>ROUND(I161*H161,0)</f>
        <v>0</v>
      </c>
      <c r="K161" s="236" t="s">
        <v>127</v>
      </c>
      <c r="L161" s="43"/>
      <c r="M161" s="240" t="s">
        <v>1</v>
      </c>
      <c r="N161" s="241" t="s">
        <v>40</v>
      </c>
      <c r="O161" s="90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4" t="s">
        <v>128</v>
      </c>
      <c r="AT161" s="244" t="s">
        <v>123</v>
      </c>
      <c r="AU161" s="244" t="s">
        <v>84</v>
      </c>
      <c r="AY161" s="16" t="s">
        <v>121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6" t="s">
        <v>8</v>
      </c>
      <c r="BK161" s="245">
        <f>ROUND(I161*H161,0)</f>
        <v>0</v>
      </c>
      <c r="BL161" s="16" t="s">
        <v>128</v>
      </c>
      <c r="BM161" s="244" t="s">
        <v>222</v>
      </c>
    </row>
    <row r="162" s="2" customFormat="1" ht="21.75" customHeight="1">
      <c r="A162" s="37"/>
      <c r="B162" s="38"/>
      <c r="C162" s="268" t="s">
        <v>223</v>
      </c>
      <c r="D162" s="268" t="s">
        <v>170</v>
      </c>
      <c r="E162" s="269" t="s">
        <v>224</v>
      </c>
      <c r="F162" s="270" t="s">
        <v>225</v>
      </c>
      <c r="G162" s="271" t="s">
        <v>179</v>
      </c>
      <c r="H162" s="272">
        <v>5</v>
      </c>
      <c r="I162" s="273"/>
      <c r="J162" s="272">
        <f>ROUND(I162*H162,0)</f>
        <v>0</v>
      </c>
      <c r="K162" s="270" t="s">
        <v>127</v>
      </c>
      <c r="L162" s="274"/>
      <c r="M162" s="275" t="s">
        <v>1</v>
      </c>
      <c r="N162" s="276" t="s">
        <v>40</v>
      </c>
      <c r="O162" s="90"/>
      <c r="P162" s="242">
        <f>O162*H162</f>
        <v>0</v>
      </c>
      <c r="Q162" s="242">
        <v>0.00042999999999999999</v>
      </c>
      <c r="R162" s="242">
        <f>Q162*H162</f>
        <v>0.00215</v>
      </c>
      <c r="S162" s="242">
        <v>0</v>
      </c>
      <c r="T162" s="24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4" t="s">
        <v>160</v>
      </c>
      <c r="AT162" s="244" t="s">
        <v>170</v>
      </c>
      <c r="AU162" s="244" t="s">
        <v>84</v>
      </c>
      <c r="AY162" s="16" t="s">
        <v>121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6" t="s">
        <v>8</v>
      </c>
      <c r="BK162" s="245">
        <f>ROUND(I162*H162,0)</f>
        <v>0</v>
      </c>
      <c r="BL162" s="16" t="s">
        <v>128</v>
      </c>
      <c r="BM162" s="244" t="s">
        <v>226</v>
      </c>
    </row>
    <row r="163" s="2" customFormat="1" ht="21.75" customHeight="1">
      <c r="A163" s="37"/>
      <c r="B163" s="38"/>
      <c r="C163" s="234" t="s">
        <v>227</v>
      </c>
      <c r="D163" s="234" t="s">
        <v>123</v>
      </c>
      <c r="E163" s="235" t="s">
        <v>228</v>
      </c>
      <c r="F163" s="236" t="s">
        <v>229</v>
      </c>
      <c r="G163" s="237" t="s">
        <v>179</v>
      </c>
      <c r="H163" s="238">
        <v>175.59999999999999</v>
      </c>
      <c r="I163" s="239"/>
      <c r="J163" s="238">
        <f>ROUND(I163*H163,0)</f>
        <v>0</v>
      </c>
      <c r="K163" s="236" t="s">
        <v>127</v>
      </c>
      <c r="L163" s="43"/>
      <c r="M163" s="240" t="s">
        <v>1</v>
      </c>
      <c r="N163" s="241" t="s">
        <v>40</v>
      </c>
      <c r="O163" s="90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4" t="s">
        <v>128</v>
      </c>
      <c r="AT163" s="244" t="s">
        <v>123</v>
      </c>
      <c r="AU163" s="244" t="s">
        <v>84</v>
      </c>
      <c r="AY163" s="16" t="s">
        <v>121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6" t="s">
        <v>8</v>
      </c>
      <c r="BK163" s="245">
        <f>ROUND(I163*H163,0)</f>
        <v>0</v>
      </c>
      <c r="BL163" s="16" t="s">
        <v>128</v>
      </c>
      <c r="BM163" s="244" t="s">
        <v>230</v>
      </c>
    </row>
    <row r="164" s="13" customFormat="1">
      <c r="A164" s="13"/>
      <c r="B164" s="246"/>
      <c r="C164" s="247"/>
      <c r="D164" s="248" t="s">
        <v>130</v>
      </c>
      <c r="E164" s="249" t="s">
        <v>1</v>
      </c>
      <c r="F164" s="250" t="s">
        <v>231</v>
      </c>
      <c r="G164" s="247"/>
      <c r="H164" s="251">
        <v>175.59999999999999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130</v>
      </c>
      <c r="AU164" s="257" t="s">
        <v>84</v>
      </c>
      <c r="AV164" s="13" t="s">
        <v>84</v>
      </c>
      <c r="AW164" s="13" t="s">
        <v>31</v>
      </c>
      <c r="AX164" s="13" t="s">
        <v>8</v>
      </c>
      <c r="AY164" s="257" t="s">
        <v>121</v>
      </c>
    </row>
    <row r="165" s="2" customFormat="1" ht="16.5" customHeight="1">
      <c r="A165" s="37"/>
      <c r="B165" s="38"/>
      <c r="C165" s="268" t="s">
        <v>232</v>
      </c>
      <c r="D165" s="268" t="s">
        <v>170</v>
      </c>
      <c r="E165" s="269" t="s">
        <v>233</v>
      </c>
      <c r="F165" s="270" t="s">
        <v>234</v>
      </c>
      <c r="G165" s="271" t="s">
        <v>179</v>
      </c>
      <c r="H165" s="272">
        <v>180</v>
      </c>
      <c r="I165" s="273"/>
      <c r="J165" s="272">
        <f>ROUND(I165*H165,0)</f>
        <v>0</v>
      </c>
      <c r="K165" s="270" t="s">
        <v>127</v>
      </c>
      <c r="L165" s="274"/>
      <c r="M165" s="275" t="s">
        <v>1</v>
      </c>
      <c r="N165" s="276" t="s">
        <v>40</v>
      </c>
      <c r="O165" s="90"/>
      <c r="P165" s="242">
        <f>O165*H165</f>
        <v>0</v>
      </c>
      <c r="Q165" s="242">
        <v>0.00214</v>
      </c>
      <c r="R165" s="242">
        <f>Q165*H165</f>
        <v>0.38519999999999999</v>
      </c>
      <c r="S165" s="242">
        <v>0</v>
      </c>
      <c r="T165" s="24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4" t="s">
        <v>160</v>
      </c>
      <c r="AT165" s="244" t="s">
        <v>170</v>
      </c>
      <c r="AU165" s="244" t="s">
        <v>84</v>
      </c>
      <c r="AY165" s="16" t="s">
        <v>121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6" t="s">
        <v>8</v>
      </c>
      <c r="BK165" s="245">
        <f>ROUND(I165*H165,0)</f>
        <v>0</v>
      </c>
      <c r="BL165" s="16" t="s">
        <v>128</v>
      </c>
      <c r="BM165" s="244" t="s">
        <v>235</v>
      </c>
    </row>
    <row r="166" s="2" customFormat="1" ht="21.75" customHeight="1">
      <c r="A166" s="37"/>
      <c r="B166" s="38"/>
      <c r="C166" s="234" t="s">
        <v>236</v>
      </c>
      <c r="D166" s="234" t="s">
        <v>123</v>
      </c>
      <c r="E166" s="235" t="s">
        <v>237</v>
      </c>
      <c r="F166" s="236" t="s">
        <v>238</v>
      </c>
      <c r="G166" s="237" t="s">
        <v>198</v>
      </c>
      <c r="H166" s="238">
        <v>20</v>
      </c>
      <c r="I166" s="239"/>
      <c r="J166" s="238">
        <f>ROUND(I166*H166,0)</f>
        <v>0</v>
      </c>
      <c r="K166" s="236" t="s">
        <v>127</v>
      </c>
      <c r="L166" s="43"/>
      <c r="M166" s="240" t="s">
        <v>1</v>
      </c>
      <c r="N166" s="241" t="s">
        <v>40</v>
      </c>
      <c r="O166" s="90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4" t="s">
        <v>128</v>
      </c>
      <c r="AT166" s="244" t="s">
        <v>123</v>
      </c>
      <c r="AU166" s="244" t="s">
        <v>84</v>
      </c>
      <c r="AY166" s="16" t="s">
        <v>121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6" t="s">
        <v>8</v>
      </c>
      <c r="BK166" s="245">
        <f>ROUND(I166*H166,0)</f>
        <v>0</v>
      </c>
      <c r="BL166" s="16" t="s">
        <v>128</v>
      </c>
      <c r="BM166" s="244" t="s">
        <v>239</v>
      </c>
    </row>
    <row r="167" s="2" customFormat="1" ht="16.5" customHeight="1">
      <c r="A167" s="37"/>
      <c r="B167" s="38"/>
      <c r="C167" s="268" t="s">
        <v>240</v>
      </c>
      <c r="D167" s="268" t="s">
        <v>170</v>
      </c>
      <c r="E167" s="269" t="s">
        <v>241</v>
      </c>
      <c r="F167" s="270" t="s">
        <v>242</v>
      </c>
      <c r="G167" s="271" t="s">
        <v>198</v>
      </c>
      <c r="H167" s="272">
        <v>20</v>
      </c>
      <c r="I167" s="273"/>
      <c r="J167" s="272">
        <f>ROUND(I167*H167,0)</f>
        <v>0</v>
      </c>
      <c r="K167" s="270" t="s">
        <v>127</v>
      </c>
      <c r="L167" s="274"/>
      <c r="M167" s="275" t="s">
        <v>1</v>
      </c>
      <c r="N167" s="276" t="s">
        <v>40</v>
      </c>
      <c r="O167" s="90"/>
      <c r="P167" s="242">
        <f>O167*H167</f>
        <v>0</v>
      </c>
      <c r="Q167" s="242">
        <v>0.00038999999999999999</v>
      </c>
      <c r="R167" s="242">
        <f>Q167*H167</f>
        <v>0.0077999999999999996</v>
      </c>
      <c r="S167" s="242">
        <v>0</v>
      </c>
      <c r="T167" s="24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4" t="s">
        <v>160</v>
      </c>
      <c r="AT167" s="244" t="s">
        <v>170</v>
      </c>
      <c r="AU167" s="244" t="s">
        <v>84</v>
      </c>
      <c r="AY167" s="16" t="s">
        <v>121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6" t="s">
        <v>8</v>
      </c>
      <c r="BK167" s="245">
        <f>ROUND(I167*H167,0)</f>
        <v>0</v>
      </c>
      <c r="BL167" s="16" t="s">
        <v>128</v>
      </c>
      <c r="BM167" s="244" t="s">
        <v>243</v>
      </c>
    </row>
    <row r="168" s="2" customFormat="1" ht="16.5" customHeight="1">
      <c r="A168" s="37"/>
      <c r="B168" s="38"/>
      <c r="C168" s="234" t="s">
        <v>244</v>
      </c>
      <c r="D168" s="234" t="s">
        <v>123</v>
      </c>
      <c r="E168" s="235" t="s">
        <v>245</v>
      </c>
      <c r="F168" s="236" t="s">
        <v>246</v>
      </c>
      <c r="G168" s="237" t="s">
        <v>198</v>
      </c>
      <c r="H168" s="238">
        <v>1</v>
      </c>
      <c r="I168" s="239"/>
      <c r="J168" s="238">
        <f>ROUND(I168*H168,0)</f>
        <v>0</v>
      </c>
      <c r="K168" s="236" t="s">
        <v>127</v>
      </c>
      <c r="L168" s="43"/>
      <c r="M168" s="240" t="s">
        <v>1</v>
      </c>
      <c r="N168" s="241" t="s">
        <v>40</v>
      </c>
      <c r="O168" s="90"/>
      <c r="P168" s="242">
        <f>O168*H168</f>
        <v>0</v>
      </c>
      <c r="Q168" s="242">
        <v>0.00038000000000000002</v>
      </c>
      <c r="R168" s="242">
        <f>Q168*H168</f>
        <v>0.00038000000000000002</v>
      </c>
      <c r="S168" s="242">
        <v>0</v>
      </c>
      <c r="T168" s="24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4" t="s">
        <v>128</v>
      </c>
      <c r="AT168" s="244" t="s">
        <v>123</v>
      </c>
      <c r="AU168" s="244" t="s">
        <v>84</v>
      </c>
      <c r="AY168" s="16" t="s">
        <v>121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6" t="s">
        <v>8</v>
      </c>
      <c r="BK168" s="245">
        <f>ROUND(I168*H168,0)</f>
        <v>0</v>
      </c>
      <c r="BL168" s="16" t="s">
        <v>128</v>
      </c>
      <c r="BM168" s="244" t="s">
        <v>247</v>
      </c>
    </row>
    <row r="169" s="2" customFormat="1" ht="16.5" customHeight="1">
      <c r="A169" s="37"/>
      <c r="B169" s="38"/>
      <c r="C169" s="234" t="s">
        <v>248</v>
      </c>
      <c r="D169" s="234" t="s">
        <v>123</v>
      </c>
      <c r="E169" s="235" t="s">
        <v>249</v>
      </c>
      <c r="F169" s="236" t="s">
        <v>250</v>
      </c>
      <c r="G169" s="237" t="s">
        <v>198</v>
      </c>
      <c r="H169" s="238">
        <v>1</v>
      </c>
      <c r="I169" s="239"/>
      <c r="J169" s="238">
        <f>ROUND(I169*H169,0)</f>
        <v>0</v>
      </c>
      <c r="K169" s="236" t="s">
        <v>127</v>
      </c>
      <c r="L169" s="43"/>
      <c r="M169" s="240" t="s">
        <v>1</v>
      </c>
      <c r="N169" s="241" t="s">
        <v>40</v>
      </c>
      <c r="O169" s="90"/>
      <c r="P169" s="242">
        <f>O169*H169</f>
        <v>0</v>
      </c>
      <c r="Q169" s="242">
        <v>0.00072000000000000005</v>
      </c>
      <c r="R169" s="242">
        <f>Q169*H169</f>
        <v>0.00072000000000000005</v>
      </c>
      <c r="S169" s="242">
        <v>0</v>
      </c>
      <c r="T169" s="24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4" t="s">
        <v>128</v>
      </c>
      <c r="AT169" s="244" t="s">
        <v>123</v>
      </c>
      <c r="AU169" s="244" t="s">
        <v>84</v>
      </c>
      <c r="AY169" s="16" t="s">
        <v>121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6" t="s">
        <v>8</v>
      </c>
      <c r="BK169" s="245">
        <f>ROUND(I169*H169,0)</f>
        <v>0</v>
      </c>
      <c r="BL169" s="16" t="s">
        <v>128</v>
      </c>
      <c r="BM169" s="244" t="s">
        <v>251</v>
      </c>
    </row>
    <row r="170" s="2" customFormat="1" ht="21.75" customHeight="1">
      <c r="A170" s="37"/>
      <c r="B170" s="38"/>
      <c r="C170" s="268" t="s">
        <v>252</v>
      </c>
      <c r="D170" s="268" t="s">
        <v>170</v>
      </c>
      <c r="E170" s="269" t="s">
        <v>253</v>
      </c>
      <c r="F170" s="270" t="s">
        <v>254</v>
      </c>
      <c r="G170" s="271" t="s">
        <v>198</v>
      </c>
      <c r="H170" s="272">
        <v>1</v>
      </c>
      <c r="I170" s="273"/>
      <c r="J170" s="272">
        <f>ROUND(I170*H170,0)</f>
        <v>0</v>
      </c>
      <c r="K170" s="270" t="s">
        <v>127</v>
      </c>
      <c r="L170" s="274"/>
      <c r="M170" s="275" t="s">
        <v>1</v>
      </c>
      <c r="N170" s="276" t="s">
        <v>40</v>
      </c>
      <c r="O170" s="90"/>
      <c r="P170" s="242">
        <f>O170*H170</f>
        <v>0</v>
      </c>
      <c r="Q170" s="242">
        <v>0.010999999999999999</v>
      </c>
      <c r="R170" s="242">
        <f>Q170*H170</f>
        <v>0.010999999999999999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4" t="s">
        <v>160</v>
      </c>
      <c r="AT170" s="244" t="s">
        <v>170</v>
      </c>
      <c r="AU170" s="244" t="s">
        <v>84</v>
      </c>
      <c r="AY170" s="16" t="s">
        <v>121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6" t="s">
        <v>8</v>
      </c>
      <c r="BK170" s="245">
        <f>ROUND(I170*H170,0)</f>
        <v>0</v>
      </c>
      <c r="BL170" s="16" t="s">
        <v>128</v>
      </c>
      <c r="BM170" s="244" t="s">
        <v>255</v>
      </c>
    </row>
    <row r="171" s="2" customFormat="1" ht="16.5" customHeight="1">
      <c r="A171" s="37"/>
      <c r="B171" s="38"/>
      <c r="C171" s="234" t="s">
        <v>256</v>
      </c>
      <c r="D171" s="234" t="s">
        <v>123</v>
      </c>
      <c r="E171" s="235" t="s">
        <v>257</v>
      </c>
      <c r="F171" s="236" t="s">
        <v>258</v>
      </c>
      <c r="G171" s="237" t="s">
        <v>198</v>
      </c>
      <c r="H171" s="238">
        <v>6</v>
      </c>
      <c r="I171" s="239"/>
      <c r="J171" s="238">
        <f>ROUND(I171*H171,0)</f>
        <v>0</v>
      </c>
      <c r="K171" s="236" t="s">
        <v>127</v>
      </c>
      <c r="L171" s="43"/>
      <c r="M171" s="240" t="s">
        <v>1</v>
      </c>
      <c r="N171" s="241" t="s">
        <v>40</v>
      </c>
      <c r="O171" s="90"/>
      <c r="P171" s="242">
        <f>O171*H171</f>
        <v>0</v>
      </c>
      <c r="Q171" s="242">
        <v>0.0016199999999999999</v>
      </c>
      <c r="R171" s="242">
        <f>Q171*H171</f>
        <v>0.0097199999999999995</v>
      </c>
      <c r="S171" s="242">
        <v>0</v>
      </c>
      <c r="T171" s="24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4" t="s">
        <v>128</v>
      </c>
      <c r="AT171" s="244" t="s">
        <v>123</v>
      </c>
      <c r="AU171" s="244" t="s">
        <v>84</v>
      </c>
      <c r="AY171" s="16" t="s">
        <v>121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6" t="s">
        <v>8</v>
      </c>
      <c r="BK171" s="245">
        <f>ROUND(I171*H171,0)</f>
        <v>0</v>
      </c>
      <c r="BL171" s="16" t="s">
        <v>128</v>
      </c>
      <c r="BM171" s="244" t="s">
        <v>259</v>
      </c>
    </row>
    <row r="172" s="2" customFormat="1" ht="21.75" customHeight="1">
      <c r="A172" s="37"/>
      <c r="B172" s="38"/>
      <c r="C172" s="268" t="s">
        <v>260</v>
      </c>
      <c r="D172" s="268" t="s">
        <v>170</v>
      </c>
      <c r="E172" s="269" t="s">
        <v>261</v>
      </c>
      <c r="F172" s="270" t="s">
        <v>262</v>
      </c>
      <c r="G172" s="271" t="s">
        <v>198</v>
      </c>
      <c r="H172" s="272">
        <v>6</v>
      </c>
      <c r="I172" s="273"/>
      <c r="J172" s="272">
        <f>ROUND(I172*H172,0)</f>
        <v>0</v>
      </c>
      <c r="K172" s="270" t="s">
        <v>127</v>
      </c>
      <c r="L172" s="274"/>
      <c r="M172" s="275" t="s">
        <v>1</v>
      </c>
      <c r="N172" s="276" t="s">
        <v>40</v>
      </c>
      <c r="O172" s="90"/>
      <c r="P172" s="242">
        <f>O172*H172</f>
        <v>0</v>
      </c>
      <c r="Q172" s="242">
        <v>0.017999999999999999</v>
      </c>
      <c r="R172" s="242">
        <f>Q172*H172</f>
        <v>0.10799999999999999</v>
      </c>
      <c r="S172" s="242">
        <v>0</v>
      </c>
      <c r="T172" s="24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4" t="s">
        <v>160</v>
      </c>
      <c r="AT172" s="244" t="s">
        <v>170</v>
      </c>
      <c r="AU172" s="244" t="s">
        <v>84</v>
      </c>
      <c r="AY172" s="16" t="s">
        <v>121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6" t="s">
        <v>8</v>
      </c>
      <c r="BK172" s="245">
        <f>ROUND(I172*H172,0)</f>
        <v>0</v>
      </c>
      <c r="BL172" s="16" t="s">
        <v>128</v>
      </c>
      <c r="BM172" s="244" t="s">
        <v>263</v>
      </c>
    </row>
    <row r="173" s="2" customFormat="1" ht="21.75" customHeight="1">
      <c r="A173" s="37"/>
      <c r="B173" s="38"/>
      <c r="C173" s="268" t="s">
        <v>264</v>
      </c>
      <c r="D173" s="268" t="s">
        <v>170</v>
      </c>
      <c r="E173" s="269" t="s">
        <v>265</v>
      </c>
      <c r="F173" s="270" t="s">
        <v>266</v>
      </c>
      <c r="G173" s="271" t="s">
        <v>198</v>
      </c>
      <c r="H173" s="272">
        <v>7</v>
      </c>
      <c r="I173" s="273"/>
      <c r="J173" s="272">
        <f>ROUND(I173*H173,0)</f>
        <v>0</v>
      </c>
      <c r="K173" s="270" t="s">
        <v>127</v>
      </c>
      <c r="L173" s="274"/>
      <c r="M173" s="275" t="s">
        <v>1</v>
      </c>
      <c r="N173" s="276" t="s">
        <v>40</v>
      </c>
      <c r="O173" s="90"/>
      <c r="P173" s="242">
        <f>O173*H173</f>
        <v>0</v>
      </c>
      <c r="Q173" s="242">
        <v>0.013299999999999999</v>
      </c>
      <c r="R173" s="242">
        <f>Q173*H173</f>
        <v>0.093099999999999988</v>
      </c>
      <c r="S173" s="242">
        <v>0</v>
      </c>
      <c r="T173" s="24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4" t="s">
        <v>160</v>
      </c>
      <c r="AT173" s="244" t="s">
        <v>170</v>
      </c>
      <c r="AU173" s="244" t="s">
        <v>84</v>
      </c>
      <c r="AY173" s="16" t="s">
        <v>121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6" t="s">
        <v>8</v>
      </c>
      <c r="BK173" s="245">
        <f>ROUND(I173*H173,0)</f>
        <v>0</v>
      </c>
      <c r="BL173" s="16" t="s">
        <v>128</v>
      </c>
      <c r="BM173" s="244" t="s">
        <v>267</v>
      </c>
    </row>
    <row r="174" s="2" customFormat="1" ht="21.75" customHeight="1">
      <c r="A174" s="37"/>
      <c r="B174" s="38"/>
      <c r="C174" s="234" t="s">
        <v>268</v>
      </c>
      <c r="D174" s="234" t="s">
        <v>123</v>
      </c>
      <c r="E174" s="235" t="s">
        <v>269</v>
      </c>
      <c r="F174" s="236" t="s">
        <v>270</v>
      </c>
      <c r="G174" s="237" t="s">
        <v>198</v>
      </c>
      <c r="H174" s="238">
        <v>2</v>
      </c>
      <c r="I174" s="239"/>
      <c r="J174" s="238">
        <f>ROUND(I174*H174,0)</f>
        <v>0</v>
      </c>
      <c r="K174" s="236" t="s">
        <v>127</v>
      </c>
      <c r="L174" s="43"/>
      <c r="M174" s="240" t="s">
        <v>1</v>
      </c>
      <c r="N174" s="241" t="s">
        <v>40</v>
      </c>
      <c r="O174" s="90"/>
      <c r="P174" s="242">
        <f>O174*H174</f>
        <v>0</v>
      </c>
      <c r="Q174" s="242">
        <v>0.45937</v>
      </c>
      <c r="R174" s="242">
        <f>Q174*H174</f>
        <v>0.91874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128</v>
      </c>
      <c r="AT174" s="244" t="s">
        <v>123</v>
      </c>
      <c r="AU174" s="244" t="s">
        <v>84</v>
      </c>
      <c r="AY174" s="16" t="s">
        <v>121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6" t="s">
        <v>8</v>
      </c>
      <c r="BK174" s="245">
        <f>ROUND(I174*H174,0)</f>
        <v>0</v>
      </c>
      <c r="BL174" s="16" t="s">
        <v>128</v>
      </c>
      <c r="BM174" s="244" t="s">
        <v>271</v>
      </c>
    </row>
    <row r="175" s="2" customFormat="1" ht="16.5" customHeight="1">
      <c r="A175" s="37"/>
      <c r="B175" s="38"/>
      <c r="C175" s="234" t="s">
        <v>272</v>
      </c>
      <c r="D175" s="234" t="s">
        <v>123</v>
      </c>
      <c r="E175" s="235" t="s">
        <v>273</v>
      </c>
      <c r="F175" s="236" t="s">
        <v>274</v>
      </c>
      <c r="G175" s="237" t="s">
        <v>179</v>
      </c>
      <c r="H175" s="238">
        <v>180.09999999999999</v>
      </c>
      <c r="I175" s="239"/>
      <c r="J175" s="238">
        <f>ROUND(I175*H175,0)</f>
        <v>0</v>
      </c>
      <c r="K175" s="236" t="s">
        <v>127</v>
      </c>
      <c r="L175" s="43"/>
      <c r="M175" s="240" t="s">
        <v>1</v>
      </c>
      <c r="N175" s="241" t="s">
        <v>40</v>
      </c>
      <c r="O175" s="90"/>
      <c r="P175" s="242">
        <f>O175*H175</f>
        <v>0</v>
      </c>
      <c r="Q175" s="242">
        <v>0.00019000000000000001</v>
      </c>
      <c r="R175" s="242">
        <f>Q175*H175</f>
        <v>0.034218999999999999</v>
      </c>
      <c r="S175" s="242">
        <v>0</v>
      </c>
      <c r="T175" s="24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4" t="s">
        <v>128</v>
      </c>
      <c r="AT175" s="244" t="s">
        <v>123</v>
      </c>
      <c r="AU175" s="244" t="s">
        <v>84</v>
      </c>
      <c r="AY175" s="16" t="s">
        <v>121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6" t="s">
        <v>8</v>
      </c>
      <c r="BK175" s="245">
        <f>ROUND(I175*H175,0)</f>
        <v>0</v>
      </c>
      <c r="BL175" s="16" t="s">
        <v>128</v>
      </c>
      <c r="BM175" s="244" t="s">
        <v>275</v>
      </c>
    </row>
    <row r="176" s="13" customFormat="1">
      <c r="A176" s="13"/>
      <c r="B176" s="246"/>
      <c r="C176" s="247"/>
      <c r="D176" s="248" t="s">
        <v>130</v>
      </c>
      <c r="E176" s="249" t="s">
        <v>1</v>
      </c>
      <c r="F176" s="250" t="s">
        <v>181</v>
      </c>
      <c r="G176" s="247"/>
      <c r="H176" s="251">
        <v>180.09999999999999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130</v>
      </c>
      <c r="AU176" s="257" t="s">
        <v>84</v>
      </c>
      <c r="AV176" s="13" t="s">
        <v>84</v>
      </c>
      <c r="AW176" s="13" t="s">
        <v>31</v>
      </c>
      <c r="AX176" s="13" t="s">
        <v>8</v>
      </c>
      <c r="AY176" s="257" t="s">
        <v>121</v>
      </c>
    </row>
    <row r="177" s="2" customFormat="1" ht="16.5" customHeight="1">
      <c r="A177" s="37"/>
      <c r="B177" s="38"/>
      <c r="C177" s="234" t="s">
        <v>276</v>
      </c>
      <c r="D177" s="234" t="s">
        <v>123</v>
      </c>
      <c r="E177" s="235" t="s">
        <v>277</v>
      </c>
      <c r="F177" s="236" t="s">
        <v>278</v>
      </c>
      <c r="G177" s="237" t="s">
        <v>179</v>
      </c>
      <c r="H177" s="238">
        <v>180.09999999999999</v>
      </c>
      <c r="I177" s="239"/>
      <c r="J177" s="238">
        <f>ROUND(I177*H177,0)</f>
        <v>0</v>
      </c>
      <c r="K177" s="236" t="s">
        <v>127</v>
      </c>
      <c r="L177" s="43"/>
      <c r="M177" s="240" t="s">
        <v>1</v>
      </c>
      <c r="N177" s="241" t="s">
        <v>40</v>
      </c>
      <c r="O177" s="90"/>
      <c r="P177" s="242">
        <f>O177*H177</f>
        <v>0</v>
      </c>
      <c r="Q177" s="242">
        <v>6.9999999999999994E-05</v>
      </c>
      <c r="R177" s="242">
        <f>Q177*H177</f>
        <v>0.012606999999999998</v>
      </c>
      <c r="S177" s="242">
        <v>0</v>
      </c>
      <c r="T177" s="24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4" t="s">
        <v>128</v>
      </c>
      <c r="AT177" s="244" t="s">
        <v>123</v>
      </c>
      <c r="AU177" s="244" t="s">
        <v>84</v>
      </c>
      <c r="AY177" s="16" t="s">
        <v>121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6" t="s">
        <v>8</v>
      </c>
      <c r="BK177" s="245">
        <f>ROUND(I177*H177,0)</f>
        <v>0</v>
      </c>
      <c r="BL177" s="16" t="s">
        <v>128</v>
      </c>
      <c r="BM177" s="244" t="s">
        <v>279</v>
      </c>
    </row>
    <row r="178" s="12" customFormat="1" ht="22.8" customHeight="1">
      <c r="A178" s="12"/>
      <c r="B178" s="218"/>
      <c r="C178" s="219"/>
      <c r="D178" s="220" t="s">
        <v>74</v>
      </c>
      <c r="E178" s="232" t="s">
        <v>280</v>
      </c>
      <c r="F178" s="232" t="s">
        <v>281</v>
      </c>
      <c r="G178" s="219"/>
      <c r="H178" s="219"/>
      <c r="I178" s="222"/>
      <c r="J178" s="233">
        <f>BK178</f>
        <v>0</v>
      </c>
      <c r="K178" s="219"/>
      <c r="L178" s="224"/>
      <c r="M178" s="225"/>
      <c r="N178" s="226"/>
      <c r="O178" s="226"/>
      <c r="P178" s="227">
        <f>SUM(P179:P182)</f>
        <v>0</v>
      </c>
      <c r="Q178" s="226"/>
      <c r="R178" s="227">
        <f>SUM(R179:R182)</f>
        <v>0</v>
      </c>
      <c r="S178" s="226"/>
      <c r="T178" s="228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9" t="s">
        <v>8</v>
      </c>
      <c r="AT178" s="230" t="s">
        <v>74</v>
      </c>
      <c r="AU178" s="230" t="s">
        <v>8</v>
      </c>
      <c r="AY178" s="229" t="s">
        <v>121</v>
      </c>
      <c r="BK178" s="231">
        <f>SUM(BK179:BK182)</f>
        <v>0</v>
      </c>
    </row>
    <row r="179" s="2" customFormat="1" ht="21.75" customHeight="1">
      <c r="A179" s="37"/>
      <c r="B179" s="38"/>
      <c r="C179" s="234" t="s">
        <v>282</v>
      </c>
      <c r="D179" s="234" t="s">
        <v>123</v>
      </c>
      <c r="E179" s="235" t="s">
        <v>283</v>
      </c>
      <c r="F179" s="236" t="s">
        <v>284</v>
      </c>
      <c r="G179" s="237" t="s">
        <v>157</v>
      </c>
      <c r="H179" s="238">
        <v>7</v>
      </c>
      <c r="I179" s="239"/>
      <c r="J179" s="238">
        <f>ROUND(I179*H179,0)</f>
        <v>0</v>
      </c>
      <c r="K179" s="236" t="s">
        <v>127</v>
      </c>
      <c r="L179" s="43"/>
      <c r="M179" s="240" t="s">
        <v>1</v>
      </c>
      <c r="N179" s="241" t="s">
        <v>40</v>
      </c>
      <c r="O179" s="90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4" t="s">
        <v>128</v>
      </c>
      <c r="AT179" s="244" t="s">
        <v>123</v>
      </c>
      <c r="AU179" s="244" t="s">
        <v>84</v>
      </c>
      <c r="AY179" s="16" t="s">
        <v>121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6" t="s">
        <v>8</v>
      </c>
      <c r="BK179" s="245">
        <f>ROUND(I179*H179,0)</f>
        <v>0</v>
      </c>
      <c r="BL179" s="16" t="s">
        <v>128</v>
      </c>
      <c r="BM179" s="244" t="s">
        <v>285</v>
      </c>
    </row>
    <row r="180" s="2" customFormat="1" ht="21.75" customHeight="1">
      <c r="A180" s="37"/>
      <c r="B180" s="38"/>
      <c r="C180" s="234" t="s">
        <v>286</v>
      </c>
      <c r="D180" s="234" t="s">
        <v>123</v>
      </c>
      <c r="E180" s="235" t="s">
        <v>287</v>
      </c>
      <c r="F180" s="236" t="s">
        <v>288</v>
      </c>
      <c r="G180" s="237" t="s">
        <v>157</v>
      </c>
      <c r="H180" s="238">
        <v>105</v>
      </c>
      <c r="I180" s="239"/>
      <c r="J180" s="238">
        <f>ROUND(I180*H180,0)</f>
        <v>0</v>
      </c>
      <c r="K180" s="236" t="s">
        <v>127</v>
      </c>
      <c r="L180" s="43"/>
      <c r="M180" s="240" t="s">
        <v>1</v>
      </c>
      <c r="N180" s="241" t="s">
        <v>40</v>
      </c>
      <c r="O180" s="90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4" t="s">
        <v>128</v>
      </c>
      <c r="AT180" s="244" t="s">
        <v>123</v>
      </c>
      <c r="AU180" s="244" t="s">
        <v>84</v>
      </c>
      <c r="AY180" s="16" t="s">
        <v>121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6" t="s">
        <v>8</v>
      </c>
      <c r="BK180" s="245">
        <f>ROUND(I180*H180,0)</f>
        <v>0</v>
      </c>
      <c r="BL180" s="16" t="s">
        <v>128</v>
      </c>
      <c r="BM180" s="244" t="s">
        <v>289</v>
      </c>
    </row>
    <row r="181" s="13" customFormat="1">
      <c r="A181" s="13"/>
      <c r="B181" s="246"/>
      <c r="C181" s="247"/>
      <c r="D181" s="248" t="s">
        <v>130</v>
      </c>
      <c r="E181" s="247"/>
      <c r="F181" s="250" t="s">
        <v>290</v>
      </c>
      <c r="G181" s="247"/>
      <c r="H181" s="251">
        <v>105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130</v>
      </c>
      <c r="AU181" s="257" t="s">
        <v>84</v>
      </c>
      <c r="AV181" s="13" t="s">
        <v>84</v>
      </c>
      <c r="AW181" s="13" t="s">
        <v>4</v>
      </c>
      <c r="AX181" s="13" t="s">
        <v>8</v>
      </c>
      <c r="AY181" s="257" t="s">
        <v>121</v>
      </c>
    </row>
    <row r="182" s="2" customFormat="1" ht="21.75" customHeight="1">
      <c r="A182" s="37"/>
      <c r="B182" s="38"/>
      <c r="C182" s="234" t="s">
        <v>291</v>
      </c>
      <c r="D182" s="234" t="s">
        <v>123</v>
      </c>
      <c r="E182" s="235" t="s">
        <v>292</v>
      </c>
      <c r="F182" s="236" t="s">
        <v>293</v>
      </c>
      <c r="G182" s="237" t="s">
        <v>157</v>
      </c>
      <c r="H182" s="238">
        <v>7</v>
      </c>
      <c r="I182" s="239"/>
      <c r="J182" s="238">
        <f>ROUND(I182*H182,0)</f>
        <v>0</v>
      </c>
      <c r="K182" s="236" t="s">
        <v>127</v>
      </c>
      <c r="L182" s="43"/>
      <c r="M182" s="240" t="s">
        <v>1</v>
      </c>
      <c r="N182" s="241" t="s">
        <v>40</v>
      </c>
      <c r="O182" s="90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4" t="s">
        <v>128</v>
      </c>
      <c r="AT182" s="244" t="s">
        <v>123</v>
      </c>
      <c r="AU182" s="244" t="s">
        <v>84</v>
      </c>
      <c r="AY182" s="16" t="s">
        <v>121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6" t="s">
        <v>8</v>
      </c>
      <c r="BK182" s="245">
        <f>ROUND(I182*H182,0)</f>
        <v>0</v>
      </c>
      <c r="BL182" s="16" t="s">
        <v>128</v>
      </c>
      <c r="BM182" s="244" t="s">
        <v>294</v>
      </c>
    </row>
    <row r="183" s="12" customFormat="1" ht="22.8" customHeight="1">
      <c r="A183" s="12"/>
      <c r="B183" s="218"/>
      <c r="C183" s="219"/>
      <c r="D183" s="220" t="s">
        <v>74</v>
      </c>
      <c r="E183" s="232" t="s">
        <v>295</v>
      </c>
      <c r="F183" s="232" t="s">
        <v>296</v>
      </c>
      <c r="G183" s="219"/>
      <c r="H183" s="219"/>
      <c r="I183" s="222"/>
      <c r="J183" s="233">
        <f>BK183</f>
        <v>0</v>
      </c>
      <c r="K183" s="219"/>
      <c r="L183" s="224"/>
      <c r="M183" s="225"/>
      <c r="N183" s="226"/>
      <c r="O183" s="226"/>
      <c r="P183" s="227">
        <f>P184</f>
        <v>0</v>
      </c>
      <c r="Q183" s="226"/>
      <c r="R183" s="227">
        <f>R184</f>
        <v>0</v>
      </c>
      <c r="S183" s="226"/>
      <c r="T183" s="228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9" t="s">
        <v>8</v>
      </c>
      <c r="AT183" s="230" t="s">
        <v>74</v>
      </c>
      <c r="AU183" s="230" t="s">
        <v>8</v>
      </c>
      <c r="AY183" s="229" t="s">
        <v>121</v>
      </c>
      <c r="BK183" s="231">
        <f>BK184</f>
        <v>0</v>
      </c>
    </row>
    <row r="184" s="2" customFormat="1" ht="21.75" customHeight="1">
      <c r="A184" s="37"/>
      <c r="B184" s="38"/>
      <c r="C184" s="234" t="s">
        <v>297</v>
      </c>
      <c r="D184" s="234" t="s">
        <v>123</v>
      </c>
      <c r="E184" s="235" t="s">
        <v>298</v>
      </c>
      <c r="F184" s="236" t="s">
        <v>299</v>
      </c>
      <c r="G184" s="237" t="s">
        <v>157</v>
      </c>
      <c r="H184" s="238">
        <v>2.1299999999999999</v>
      </c>
      <c r="I184" s="239"/>
      <c r="J184" s="238">
        <f>ROUND(I184*H184,0)</f>
        <v>0</v>
      </c>
      <c r="K184" s="236" t="s">
        <v>127</v>
      </c>
      <c r="L184" s="43"/>
      <c r="M184" s="277" t="s">
        <v>1</v>
      </c>
      <c r="N184" s="278" t="s">
        <v>40</v>
      </c>
      <c r="O184" s="279"/>
      <c r="P184" s="280">
        <f>O184*H184</f>
        <v>0</v>
      </c>
      <c r="Q184" s="280">
        <v>0</v>
      </c>
      <c r="R184" s="280">
        <f>Q184*H184</f>
        <v>0</v>
      </c>
      <c r="S184" s="280">
        <v>0</v>
      </c>
      <c r="T184" s="2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4" t="s">
        <v>128</v>
      </c>
      <c r="AT184" s="244" t="s">
        <v>123</v>
      </c>
      <c r="AU184" s="244" t="s">
        <v>84</v>
      </c>
      <c r="AY184" s="16" t="s">
        <v>121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6" t="s">
        <v>8</v>
      </c>
      <c r="BK184" s="245">
        <f>ROUND(I184*H184,0)</f>
        <v>0</v>
      </c>
      <c r="BL184" s="16" t="s">
        <v>128</v>
      </c>
      <c r="BM184" s="244" t="s">
        <v>300</v>
      </c>
    </row>
    <row r="185" s="2" customFormat="1" ht="6.96" customHeight="1">
      <c r="A185" s="37"/>
      <c r="B185" s="65"/>
      <c r="C185" s="66"/>
      <c r="D185" s="66"/>
      <c r="E185" s="66"/>
      <c r="F185" s="66"/>
      <c r="G185" s="66"/>
      <c r="H185" s="66"/>
      <c r="I185" s="182"/>
      <c r="J185" s="66"/>
      <c r="K185" s="66"/>
      <c r="L185" s="43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sheet="1" autoFilter="0" formatColumns="0" formatRows="0" objects="1" scenarios="1" spinCount="100000" saltValue="t8QTmLmeRREB0ut+J0DkiUt5oYrNpH9QDJ75suIixgpq2NI1onKKBlNU2GtBDXW4g20c6cuxqjNTkLzqsyLhsQ==" hashValue="T958OyyFBAepFQfNKuhl3GgmAZxe+FqkGEZg1pC3f5Sims0SyKBQXENXt9ZlFLPFLIrWYj1wmC5wSP3vCz6PLw==" algorithmName="SHA-512" password="CC35"/>
  <autoFilter ref="C122:K18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hidden="1" s="1" customFormat="1" ht="24.96" customHeight="1">
      <c r="B4" s="19"/>
      <c r="D4" s="139" t="s">
        <v>91</v>
      </c>
      <c r="I4" s="135"/>
      <c r="L4" s="19"/>
      <c r="M4" s="140" t="s">
        <v>11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Úprava příjezdu k objektu ZŠ u zimního stadionu Rychnov nad Kněžnou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92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301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4. 3. 2020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ROUND((SUM(BE123:BE188)),  2)</f>
        <v>0</v>
      </c>
      <c r="G33" s="37"/>
      <c r="H33" s="37"/>
      <c r="I33" s="161">
        <v>0.20999999999999999</v>
      </c>
      <c r="J33" s="160">
        <f>ROUND(((SUM(BE123:BE188))*I33),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41</v>
      </c>
      <c r="F34" s="160">
        <f>ROUND((SUM(BF123:BF188)),  2)</f>
        <v>0</v>
      </c>
      <c r="G34" s="37"/>
      <c r="H34" s="37"/>
      <c r="I34" s="161">
        <v>0.14999999999999999</v>
      </c>
      <c r="J34" s="160">
        <f>ROUND(((SUM(BF123:BF188))*I34),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ROUND((SUM(BG123:BG188)),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ROUND((SUM(BH123:BH188)),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ROUND((SUM(BI123:BI188)),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Úprava příjezdu k objektu ZŠ u zimního stadionu Rychnov nad Kněžnou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SO-02 - Oprava kanalizace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4. 3. 2020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Ing. Roman Charvát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95</v>
      </c>
      <c r="D94" s="188"/>
      <c r="E94" s="188"/>
      <c r="F94" s="188"/>
      <c r="G94" s="188"/>
      <c r="H94" s="188"/>
      <c r="I94" s="189"/>
      <c r="J94" s="190" t="s">
        <v>96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97</v>
      </c>
      <c r="D96" s="39"/>
      <c r="E96" s="39"/>
      <c r="F96" s="39"/>
      <c r="G96" s="39"/>
      <c r="H96" s="39"/>
      <c r="I96" s="143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92"/>
      <c r="C97" s="193"/>
      <c r="D97" s="194" t="s">
        <v>99</v>
      </c>
      <c r="E97" s="195"/>
      <c r="F97" s="195"/>
      <c r="G97" s="195"/>
      <c r="H97" s="195"/>
      <c r="I97" s="196"/>
      <c r="J97" s="197">
        <f>J124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100</v>
      </c>
      <c r="E98" s="202"/>
      <c r="F98" s="202"/>
      <c r="G98" s="202"/>
      <c r="H98" s="202"/>
      <c r="I98" s="203"/>
      <c r="J98" s="204">
        <f>J125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101</v>
      </c>
      <c r="E99" s="202"/>
      <c r="F99" s="202"/>
      <c r="G99" s="202"/>
      <c r="H99" s="202"/>
      <c r="I99" s="203"/>
      <c r="J99" s="204">
        <f>J147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302</v>
      </c>
      <c r="E100" s="202"/>
      <c r="F100" s="202"/>
      <c r="G100" s="202"/>
      <c r="H100" s="202"/>
      <c r="I100" s="203"/>
      <c r="J100" s="204">
        <f>J150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103</v>
      </c>
      <c r="E101" s="202"/>
      <c r="F101" s="202"/>
      <c r="G101" s="202"/>
      <c r="H101" s="202"/>
      <c r="I101" s="203"/>
      <c r="J101" s="204">
        <f>J154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104</v>
      </c>
      <c r="E102" s="202"/>
      <c r="F102" s="202"/>
      <c r="G102" s="202"/>
      <c r="H102" s="202"/>
      <c r="I102" s="203"/>
      <c r="J102" s="204">
        <f>J182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105</v>
      </c>
      <c r="E103" s="202"/>
      <c r="F103" s="202"/>
      <c r="G103" s="202"/>
      <c r="H103" s="202"/>
      <c r="I103" s="203"/>
      <c r="J103" s="204">
        <f>J187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2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5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106</v>
      </c>
      <c r="D110" s="39"/>
      <c r="E110" s="39"/>
      <c r="F110" s="39"/>
      <c r="G110" s="39"/>
      <c r="H110" s="39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6" t="str">
        <f>E7</f>
        <v>Úprava příjezdu k objektu ZŠ u zimního stadionu Rychnov nad Kněžnou</v>
      </c>
      <c r="F113" s="31"/>
      <c r="G113" s="31"/>
      <c r="H113" s="31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92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SO-02 - Oprava kanalizace</v>
      </c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146" t="s">
        <v>22</v>
      </c>
      <c r="J117" s="78" t="str">
        <f>IF(J12="","",J12)</f>
        <v>4. 3. 2020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146" t="s">
        <v>30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6" t="s">
        <v>32</v>
      </c>
      <c r="J120" s="35" t="str">
        <f>E24</f>
        <v>Ing. Roman Charvát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6"/>
      <c r="B122" s="207"/>
      <c r="C122" s="208" t="s">
        <v>107</v>
      </c>
      <c r="D122" s="209" t="s">
        <v>60</v>
      </c>
      <c r="E122" s="209" t="s">
        <v>56</v>
      </c>
      <c r="F122" s="209" t="s">
        <v>57</v>
      </c>
      <c r="G122" s="209" t="s">
        <v>108</v>
      </c>
      <c r="H122" s="209" t="s">
        <v>109</v>
      </c>
      <c r="I122" s="210" t="s">
        <v>110</v>
      </c>
      <c r="J122" s="209" t="s">
        <v>96</v>
      </c>
      <c r="K122" s="211" t="s">
        <v>111</v>
      </c>
      <c r="L122" s="212"/>
      <c r="M122" s="99" t="s">
        <v>1</v>
      </c>
      <c r="N122" s="100" t="s">
        <v>39</v>
      </c>
      <c r="O122" s="100" t="s">
        <v>112</v>
      </c>
      <c r="P122" s="100" t="s">
        <v>113</v>
      </c>
      <c r="Q122" s="100" t="s">
        <v>114</v>
      </c>
      <c r="R122" s="100" t="s">
        <v>115</v>
      </c>
      <c r="S122" s="100" t="s">
        <v>116</v>
      </c>
      <c r="T122" s="101" t="s">
        <v>117</v>
      </c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="2" customFormat="1" ht="22.8" customHeight="1">
      <c r="A123" s="37"/>
      <c r="B123" s="38"/>
      <c r="C123" s="106" t="s">
        <v>118</v>
      </c>
      <c r="D123" s="39"/>
      <c r="E123" s="39"/>
      <c r="F123" s="39"/>
      <c r="G123" s="39"/>
      <c r="H123" s="39"/>
      <c r="I123" s="143"/>
      <c r="J123" s="213">
        <f>BK123</f>
        <v>0</v>
      </c>
      <c r="K123" s="39"/>
      <c r="L123" s="43"/>
      <c r="M123" s="102"/>
      <c r="N123" s="214"/>
      <c r="O123" s="103"/>
      <c r="P123" s="215">
        <f>P124</f>
        <v>0</v>
      </c>
      <c r="Q123" s="103"/>
      <c r="R123" s="215">
        <f>R124</f>
        <v>37.504034799999999</v>
      </c>
      <c r="S123" s="103"/>
      <c r="T123" s="216">
        <f>T124</f>
        <v>54.210000000000001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98</v>
      </c>
      <c r="BK123" s="217">
        <f>BK124</f>
        <v>0</v>
      </c>
    </row>
    <row r="124" s="12" customFormat="1" ht="25.92" customHeight="1">
      <c r="A124" s="12"/>
      <c r="B124" s="218"/>
      <c r="C124" s="219"/>
      <c r="D124" s="220" t="s">
        <v>74</v>
      </c>
      <c r="E124" s="221" t="s">
        <v>119</v>
      </c>
      <c r="F124" s="221" t="s">
        <v>120</v>
      </c>
      <c r="G124" s="219"/>
      <c r="H124" s="219"/>
      <c r="I124" s="222"/>
      <c r="J124" s="223">
        <f>BK124</f>
        <v>0</v>
      </c>
      <c r="K124" s="219"/>
      <c r="L124" s="224"/>
      <c r="M124" s="225"/>
      <c r="N124" s="226"/>
      <c r="O124" s="226"/>
      <c r="P124" s="227">
        <f>P125+P147+P150+P154+P182+P187</f>
        <v>0</v>
      </c>
      <c r="Q124" s="226"/>
      <c r="R124" s="227">
        <f>R125+R147+R150+R154+R182+R187</f>
        <v>37.504034799999999</v>
      </c>
      <c r="S124" s="226"/>
      <c r="T124" s="228">
        <f>T125+T147+T150+T154+T182+T187</f>
        <v>54.210000000000001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8</v>
      </c>
      <c r="AT124" s="230" t="s">
        <v>74</v>
      </c>
      <c r="AU124" s="230" t="s">
        <v>75</v>
      </c>
      <c r="AY124" s="229" t="s">
        <v>121</v>
      </c>
      <c r="BK124" s="231">
        <f>BK125+BK147+BK150+BK154+BK182+BK187</f>
        <v>0</v>
      </c>
    </row>
    <row r="125" s="12" customFormat="1" ht="22.8" customHeight="1">
      <c r="A125" s="12"/>
      <c r="B125" s="218"/>
      <c r="C125" s="219"/>
      <c r="D125" s="220" t="s">
        <v>74</v>
      </c>
      <c r="E125" s="232" t="s">
        <v>8</v>
      </c>
      <c r="F125" s="232" t="s">
        <v>122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SUM(P126:P146)</f>
        <v>0</v>
      </c>
      <c r="Q125" s="226"/>
      <c r="R125" s="227">
        <f>SUM(R126:R146)</f>
        <v>0.44008079999999999</v>
      </c>
      <c r="S125" s="226"/>
      <c r="T125" s="228">
        <f>SUM(T126:T146)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</v>
      </c>
      <c r="AT125" s="230" t="s">
        <v>74</v>
      </c>
      <c r="AU125" s="230" t="s">
        <v>8</v>
      </c>
      <c r="AY125" s="229" t="s">
        <v>121</v>
      </c>
      <c r="BK125" s="231">
        <f>SUM(BK126:BK146)</f>
        <v>0</v>
      </c>
    </row>
    <row r="126" s="2" customFormat="1" ht="21.75" customHeight="1">
      <c r="A126" s="37"/>
      <c r="B126" s="38"/>
      <c r="C126" s="234" t="s">
        <v>8</v>
      </c>
      <c r="D126" s="234" t="s">
        <v>123</v>
      </c>
      <c r="E126" s="235" t="s">
        <v>124</v>
      </c>
      <c r="F126" s="236" t="s">
        <v>125</v>
      </c>
      <c r="G126" s="237" t="s">
        <v>126</v>
      </c>
      <c r="H126" s="238">
        <v>226.41</v>
      </c>
      <c r="I126" s="239"/>
      <c r="J126" s="238">
        <f>ROUND(I126*H126,0)</f>
        <v>0</v>
      </c>
      <c r="K126" s="236" t="s">
        <v>127</v>
      </c>
      <c r="L126" s="43"/>
      <c r="M126" s="240" t="s">
        <v>1</v>
      </c>
      <c r="N126" s="241" t="s">
        <v>40</v>
      </c>
      <c r="O126" s="90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4" t="s">
        <v>128</v>
      </c>
      <c r="AT126" s="244" t="s">
        <v>123</v>
      </c>
      <c r="AU126" s="244" t="s">
        <v>84</v>
      </c>
      <c r="AY126" s="16" t="s">
        <v>121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6" t="s">
        <v>8</v>
      </c>
      <c r="BK126" s="245">
        <f>ROUND(I126*H126,0)</f>
        <v>0</v>
      </c>
      <c r="BL126" s="16" t="s">
        <v>128</v>
      </c>
      <c r="BM126" s="244" t="s">
        <v>303</v>
      </c>
    </row>
    <row r="127" s="13" customFormat="1">
      <c r="A127" s="13"/>
      <c r="B127" s="246"/>
      <c r="C127" s="247"/>
      <c r="D127" s="248" t="s">
        <v>130</v>
      </c>
      <c r="E127" s="249" t="s">
        <v>1</v>
      </c>
      <c r="F127" s="250" t="s">
        <v>304</v>
      </c>
      <c r="G127" s="247"/>
      <c r="H127" s="251">
        <v>226.41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7" t="s">
        <v>130</v>
      </c>
      <c r="AU127" s="257" t="s">
        <v>84</v>
      </c>
      <c r="AV127" s="13" t="s">
        <v>84</v>
      </c>
      <c r="AW127" s="13" t="s">
        <v>31</v>
      </c>
      <c r="AX127" s="13" t="s">
        <v>8</v>
      </c>
      <c r="AY127" s="257" t="s">
        <v>121</v>
      </c>
    </row>
    <row r="128" s="2" customFormat="1" ht="21.75" customHeight="1">
      <c r="A128" s="37"/>
      <c r="B128" s="38"/>
      <c r="C128" s="234" t="s">
        <v>84</v>
      </c>
      <c r="D128" s="234" t="s">
        <v>123</v>
      </c>
      <c r="E128" s="235" t="s">
        <v>132</v>
      </c>
      <c r="F128" s="236" t="s">
        <v>133</v>
      </c>
      <c r="G128" s="237" t="s">
        <v>126</v>
      </c>
      <c r="H128" s="238">
        <v>226.41</v>
      </c>
      <c r="I128" s="239"/>
      <c r="J128" s="238">
        <f>ROUND(I128*H128,0)</f>
        <v>0</v>
      </c>
      <c r="K128" s="236" t="s">
        <v>127</v>
      </c>
      <c r="L128" s="43"/>
      <c r="M128" s="240" t="s">
        <v>1</v>
      </c>
      <c r="N128" s="241" t="s">
        <v>40</v>
      </c>
      <c r="O128" s="90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4" t="s">
        <v>128</v>
      </c>
      <c r="AT128" s="244" t="s">
        <v>123</v>
      </c>
      <c r="AU128" s="244" t="s">
        <v>84</v>
      </c>
      <c r="AY128" s="16" t="s">
        <v>121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6" t="s">
        <v>8</v>
      </c>
      <c r="BK128" s="245">
        <f>ROUND(I128*H128,0)</f>
        <v>0</v>
      </c>
      <c r="BL128" s="16" t="s">
        <v>128</v>
      </c>
      <c r="BM128" s="244" t="s">
        <v>305</v>
      </c>
    </row>
    <row r="129" s="13" customFormat="1">
      <c r="A129" s="13"/>
      <c r="B129" s="246"/>
      <c r="C129" s="247"/>
      <c r="D129" s="248" t="s">
        <v>130</v>
      </c>
      <c r="E129" s="249" t="s">
        <v>1</v>
      </c>
      <c r="F129" s="250" t="s">
        <v>304</v>
      </c>
      <c r="G129" s="247"/>
      <c r="H129" s="251">
        <v>226.41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130</v>
      </c>
      <c r="AU129" s="257" t="s">
        <v>84</v>
      </c>
      <c r="AV129" s="13" t="s">
        <v>84</v>
      </c>
      <c r="AW129" s="13" t="s">
        <v>31</v>
      </c>
      <c r="AX129" s="13" t="s">
        <v>8</v>
      </c>
      <c r="AY129" s="257" t="s">
        <v>121</v>
      </c>
    </row>
    <row r="130" s="2" customFormat="1" ht="16.5" customHeight="1">
      <c r="A130" s="37"/>
      <c r="B130" s="38"/>
      <c r="C130" s="234" t="s">
        <v>135</v>
      </c>
      <c r="D130" s="234" t="s">
        <v>123</v>
      </c>
      <c r="E130" s="235" t="s">
        <v>136</v>
      </c>
      <c r="F130" s="236" t="s">
        <v>137</v>
      </c>
      <c r="G130" s="237" t="s">
        <v>138</v>
      </c>
      <c r="H130" s="238">
        <v>758.75999999999999</v>
      </c>
      <c r="I130" s="239"/>
      <c r="J130" s="238">
        <f>ROUND(I130*H130,0)</f>
        <v>0</v>
      </c>
      <c r="K130" s="236" t="s">
        <v>127</v>
      </c>
      <c r="L130" s="43"/>
      <c r="M130" s="240" t="s">
        <v>1</v>
      </c>
      <c r="N130" s="241" t="s">
        <v>40</v>
      </c>
      <c r="O130" s="90"/>
      <c r="P130" s="242">
        <f>O130*H130</f>
        <v>0</v>
      </c>
      <c r="Q130" s="242">
        <v>0.00058</v>
      </c>
      <c r="R130" s="242">
        <f>Q130*H130</f>
        <v>0.44008079999999999</v>
      </c>
      <c r="S130" s="242">
        <v>0</v>
      </c>
      <c r="T130" s="24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4" t="s">
        <v>128</v>
      </c>
      <c r="AT130" s="244" t="s">
        <v>123</v>
      </c>
      <c r="AU130" s="244" t="s">
        <v>84</v>
      </c>
      <c r="AY130" s="16" t="s">
        <v>121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6" t="s">
        <v>8</v>
      </c>
      <c r="BK130" s="245">
        <f>ROUND(I130*H130,0)</f>
        <v>0</v>
      </c>
      <c r="BL130" s="16" t="s">
        <v>128</v>
      </c>
      <c r="BM130" s="244" t="s">
        <v>306</v>
      </c>
    </row>
    <row r="131" s="14" customFormat="1">
      <c r="A131" s="14"/>
      <c r="B131" s="258"/>
      <c r="C131" s="259"/>
      <c r="D131" s="248" t="s">
        <v>130</v>
      </c>
      <c r="E131" s="260" t="s">
        <v>1</v>
      </c>
      <c r="F131" s="261" t="s">
        <v>140</v>
      </c>
      <c r="G131" s="259"/>
      <c r="H131" s="260" t="s">
        <v>1</v>
      </c>
      <c r="I131" s="262"/>
      <c r="J131" s="259"/>
      <c r="K131" s="259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130</v>
      </c>
      <c r="AU131" s="267" t="s">
        <v>84</v>
      </c>
      <c r="AV131" s="14" t="s">
        <v>8</v>
      </c>
      <c r="AW131" s="14" t="s">
        <v>31</v>
      </c>
      <c r="AX131" s="14" t="s">
        <v>75</v>
      </c>
      <c r="AY131" s="267" t="s">
        <v>121</v>
      </c>
    </row>
    <row r="132" s="13" customFormat="1">
      <c r="A132" s="13"/>
      <c r="B132" s="246"/>
      <c r="C132" s="247"/>
      <c r="D132" s="248" t="s">
        <v>130</v>
      </c>
      <c r="E132" s="249" t="s">
        <v>1</v>
      </c>
      <c r="F132" s="250" t="s">
        <v>307</v>
      </c>
      <c r="G132" s="247"/>
      <c r="H132" s="251">
        <v>758.75999999999999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130</v>
      </c>
      <c r="AU132" s="257" t="s">
        <v>84</v>
      </c>
      <c r="AV132" s="13" t="s">
        <v>84</v>
      </c>
      <c r="AW132" s="13" t="s">
        <v>31</v>
      </c>
      <c r="AX132" s="13" t="s">
        <v>8</v>
      </c>
      <c r="AY132" s="257" t="s">
        <v>121</v>
      </c>
    </row>
    <row r="133" s="2" customFormat="1" ht="16.5" customHeight="1">
      <c r="A133" s="37"/>
      <c r="B133" s="38"/>
      <c r="C133" s="234" t="s">
        <v>128</v>
      </c>
      <c r="D133" s="234" t="s">
        <v>123</v>
      </c>
      <c r="E133" s="235" t="s">
        <v>142</v>
      </c>
      <c r="F133" s="236" t="s">
        <v>143</v>
      </c>
      <c r="G133" s="237" t="s">
        <v>138</v>
      </c>
      <c r="H133" s="238">
        <v>758.75999999999999</v>
      </c>
      <c r="I133" s="239"/>
      <c r="J133" s="238">
        <f>ROUND(I133*H133,0)</f>
        <v>0</v>
      </c>
      <c r="K133" s="236" t="s">
        <v>127</v>
      </c>
      <c r="L133" s="43"/>
      <c r="M133" s="240" t="s">
        <v>1</v>
      </c>
      <c r="N133" s="241" t="s">
        <v>40</v>
      </c>
      <c r="O133" s="90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128</v>
      </c>
      <c r="AT133" s="244" t="s">
        <v>123</v>
      </c>
      <c r="AU133" s="244" t="s">
        <v>84</v>
      </c>
      <c r="AY133" s="16" t="s">
        <v>121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6" t="s">
        <v>8</v>
      </c>
      <c r="BK133" s="245">
        <f>ROUND(I133*H133,0)</f>
        <v>0</v>
      </c>
      <c r="BL133" s="16" t="s">
        <v>128</v>
      </c>
      <c r="BM133" s="244" t="s">
        <v>308</v>
      </c>
    </row>
    <row r="134" s="2" customFormat="1" ht="21.75" customHeight="1">
      <c r="A134" s="37"/>
      <c r="B134" s="38"/>
      <c r="C134" s="234" t="s">
        <v>145</v>
      </c>
      <c r="D134" s="234" t="s">
        <v>123</v>
      </c>
      <c r="E134" s="235" t="s">
        <v>146</v>
      </c>
      <c r="F134" s="236" t="s">
        <v>147</v>
      </c>
      <c r="G134" s="237" t="s">
        <v>126</v>
      </c>
      <c r="H134" s="238">
        <v>116.65000000000001</v>
      </c>
      <c r="I134" s="239"/>
      <c r="J134" s="238">
        <f>ROUND(I134*H134,0)</f>
        <v>0</v>
      </c>
      <c r="K134" s="236" t="s">
        <v>127</v>
      </c>
      <c r="L134" s="43"/>
      <c r="M134" s="240" t="s">
        <v>1</v>
      </c>
      <c r="N134" s="241" t="s">
        <v>40</v>
      </c>
      <c r="O134" s="90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128</v>
      </c>
      <c r="AT134" s="244" t="s">
        <v>123</v>
      </c>
      <c r="AU134" s="244" t="s">
        <v>84</v>
      </c>
      <c r="AY134" s="16" t="s">
        <v>121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6" t="s">
        <v>8</v>
      </c>
      <c r="BK134" s="245">
        <f>ROUND(I134*H134,0)</f>
        <v>0</v>
      </c>
      <c r="BL134" s="16" t="s">
        <v>128</v>
      </c>
      <c r="BM134" s="244" t="s">
        <v>309</v>
      </c>
    </row>
    <row r="135" s="14" customFormat="1">
      <c r="A135" s="14"/>
      <c r="B135" s="258"/>
      <c r="C135" s="259"/>
      <c r="D135" s="248" t="s">
        <v>130</v>
      </c>
      <c r="E135" s="260" t="s">
        <v>1</v>
      </c>
      <c r="F135" s="261" t="s">
        <v>140</v>
      </c>
      <c r="G135" s="259"/>
      <c r="H135" s="260" t="s">
        <v>1</v>
      </c>
      <c r="I135" s="262"/>
      <c r="J135" s="259"/>
      <c r="K135" s="259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130</v>
      </c>
      <c r="AU135" s="267" t="s">
        <v>84</v>
      </c>
      <c r="AV135" s="14" t="s">
        <v>8</v>
      </c>
      <c r="AW135" s="14" t="s">
        <v>31</v>
      </c>
      <c r="AX135" s="14" t="s">
        <v>75</v>
      </c>
      <c r="AY135" s="267" t="s">
        <v>121</v>
      </c>
    </row>
    <row r="136" s="13" customFormat="1">
      <c r="A136" s="13"/>
      <c r="B136" s="246"/>
      <c r="C136" s="247"/>
      <c r="D136" s="248" t="s">
        <v>130</v>
      </c>
      <c r="E136" s="249" t="s">
        <v>1</v>
      </c>
      <c r="F136" s="250" t="s">
        <v>310</v>
      </c>
      <c r="G136" s="247"/>
      <c r="H136" s="251">
        <v>116.65000000000001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130</v>
      </c>
      <c r="AU136" s="257" t="s">
        <v>84</v>
      </c>
      <c r="AV136" s="13" t="s">
        <v>84</v>
      </c>
      <c r="AW136" s="13" t="s">
        <v>31</v>
      </c>
      <c r="AX136" s="13" t="s">
        <v>8</v>
      </c>
      <c r="AY136" s="257" t="s">
        <v>121</v>
      </c>
    </row>
    <row r="137" s="2" customFormat="1" ht="21.75" customHeight="1">
      <c r="A137" s="37"/>
      <c r="B137" s="38"/>
      <c r="C137" s="234" t="s">
        <v>150</v>
      </c>
      <c r="D137" s="234" t="s">
        <v>123</v>
      </c>
      <c r="E137" s="235" t="s">
        <v>151</v>
      </c>
      <c r="F137" s="236" t="s">
        <v>152</v>
      </c>
      <c r="G137" s="237" t="s">
        <v>126</v>
      </c>
      <c r="H137" s="238">
        <v>116.65000000000001</v>
      </c>
      <c r="I137" s="239"/>
      <c r="J137" s="238">
        <f>ROUND(I137*H137,0)</f>
        <v>0</v>
      </c>
      <c r="K137" s="236" t="s">
        <v>127</v>
      </c>
      <c r="L137" s="43"/>
      <c r="M137" s="240" t="s">
        <v>1</v>
      </c>
      <c r="N137" s="241" t="s">
        <v>40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128</v>
      </c>
      <c r="AT137" s="244" t="s">
        <v>123</v>
      </c>
      <c r="AU137" s="244" t="s">
        <v>84</v>
      </c>
      <c r="AY137" s="16" t="s">
        <v>121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6" t="s">
        <v>8</v>
      </c>
      <c r="BK137" s="245">
        <f>ROUND(I137*H137,0)</f>
        <v>0</v>
      </c>
      <c r="BL137" s="16" t="s">
        <v>128</v>
      </c>
      <c r="BM137" s="244" t="s">
        <v>311</v>
      </c>
    </row>
    <row r="138" s="2" customFormat="1" ht="21.75" customHeight="1">
      <c r="A138" s="37"/>
      <c r="B138" s="38"/>
      <c r="C138" s="234" t="s">
        <v>154</v>
      </c>
      <c r="D138" s="234" t="s">
        <v>123</v>
      </c>
      <c r="E138" s="235" t="s">
        <v>155</v>
      </c>
      <c r="F138" s="236" t="s">
        <v>156</v>
      </c>
      <c r="G138" s="237" t="s">
        <v>157</v>
      </c>
      <c r="H138" s="238">
        <v>198.31</v>
      </c>
      <c r="I138" s="239"/>
      <c r="J138" s="238">
        <f>ROUND(I138*H138,0)</f>
        <v>0</v>
      </c>
      <c r="K138" s="236" t="s">
        <v>127</v>
      </c>
      <c r="L138" s="43"/>
      <c r="M138" s="240" t="s">
        <v>1</v>
      </c>
      <c r="N138" s="241" t="s">
        <v>40</v>
      </c>
      <c r="O138" s="90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4" t="s">
        <v>128</v>
      </c>
      <c r="AT138" s="244" t="s">
        <v>123</v>
      </c>
      <c r="AU138" s="244" t="s">
        <v>84</v>
      </c>
      <c r="AY138" s="16" t="s">
        <v>121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6" t="s">
        <v>8</v>
      </c>
      <c r="BK138" s="245">
        <f>ROUND(I138*H138,0)</f>
        <v>0</v>
      </c>
      <c r="BL138" s="16" t="s">
        <v>128</v>
      </c>
      <c r="BM138" s="244" t="s">
        <v>312</v>
      </c>
    </row>
    <row r="139" s="13" customFormat="1">
      <c r="A139" s="13"/>
      <c r="B139" s="246"/>
      <c r="C139" s="247"/>
      <c r="D139" s="248" t="s">
        <v>130</v>
      </c>
      <c r="E139" s="249" t="s">
        <v>1</v>
      </c>
      <c r="F139" s="250" t="s">
        <v>313</v>
      </c>
      <c r="G139" s="247"/>
      <c r="H139" s="251">
        <v>198.31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130</v>
      </c>
      <c r="AU139" s="257" t="s">
        <v>84</v>
      </c>
      <c r="AV139" s="13" t="s">
        <v>84</v>
      </c>
      <c r="AW139" s="13" t="s">
        <v>31</v>
      </c>
      <c r="AX139" s="13" t="s">
        <v>8</v>
      </c>
      <c r="AY139" s="257" t="s">
        <v>121</v>
      </c>
    </row>
    <row r="140" s="2" customFormat="1" ht="33" customHeight="1">
      <c r="A140" s="37"/>
      <c r="B140" s="38"/>
      <c r="C140" s="234" t="s">
        <v>160</v>
      </c>
      <c r="D140" s="234" t="s">
        <v>123</v>
      </c>
      <c r="E140" s="235" t="s">
        <v>161</v>
      </c>
      <c r="F140" s="236" t="s">
        <v>162</v>
      </c>
      <c r="G140" s="237" t="s">
        <v>126</v>
      </c>
      <c r="H140" s="238">
        <v>336.17000000000002</v>
      </c>
      <c r="I140" s="239"/>
      <c r="J140" s="238">
        <f>ROUND(I140*H140,0)</f>
        <v>0</v>
      </c>
      <c r="K140" s="236" t="s">
        <v>127</v>
      </c>
      <c r="L140" s="43"/>
      <c r="M140" s="240" t="s">
        <v>1</v>
      </c>
      <c r="N140" s="241" t="s">
        <v>40</v>
      </c>
      <c r="O140" s="90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4" t="s">
        <v>128</v>
      </c>
      <c r="AT140" s="244" t="s">
        <v>123</v>
      </c>
      <c r="AU140" s="244" t="s">
        <v>84</v>
      </c>
      <c r="AY140" s="16" t="s">
        <v>121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6" t="s">
        <v>8</v>
      </c>
      <c r="BK140" s="245">
        <f>ROUND(I140*H140,0)</f>
        <v>0</v>
      </c>
      <c r="BL140" s="16" t="s">
        <v>128</v>
      </c>
      <c r="BM140" s="244" t="s">
        <v>314</v>
      </c>
    </row>
    <row r="141" s="13" customFormat="1">
      <c r="A141" s="13"/>
      <c r="B141" s="246"/>
      <c r="C141" s="247"/>
      <c r="D141" s="248" t="s">
        <v>130</v>
      </c>
      <c r="E141" s="249" t="s">
        <v>1</v>
      </c>
      <c r="F141" s="250" t="s">
        <v>315</v>
      </c>
      <c r="G141" s="247"/>
      <c r="H141" s="251">
        <v>336.17000000000002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130</v>
      </c>
      <c r="AU141" s="257" t="s">
        <v>84</v>
      </c>
      <c r="AV141" s="13" t="s">
        <v>84</v>
      </c>
      <c r="AW141" s="13" t="s">
        <v>31</v>
      </c>
      <c r="AX141" s="13" t="s">
        <v>8</v>
      </c>
      <c r="AY141" s="257" t="s">
        <v>121</v>
      </c>
    </row>
    <row r="142" s="2" customFormat="1" ht="21.75" customHeight="1">
      <c r="A142" s="37"/>
      <c r="B142" s="38"/>
      <c r="C142" s="234" t="s">
        <v>165</v>
      </c>
      <c r="D142" s="234" t="s">
        <v>123</v>
      </c>
      <c r="E142" s="235" t="s">
        <v>166</v>
      </c>
      <c r="F142" s="236" t="s">
        <v>167</v>
      </c>
      <c r="G142" s="237" t="s">
        <v>126</v>
      </c>
      <c r="H142" s="238">
        <v>116.65000000000001</v>
      </c>
      <c r="I142" s="239"/>
      <c r="J142" s="238">
        <f>ROUND(I142*H142,0)</f>
        <v>0</v>
      </c>
      <c r="K142" s="236" t="s">
        <v>127</v>
      </c>
      <c r="L142" s="43"/>
      <c r="M142" s="240" t="s">
        <v>1</v>
      </c>
      <c r="N142" s="241" t="s">
        <v>40</v>
      </c>
      <c r="O142" s="90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4" t="s">
        <v>128</v>
      </c>
      <c r="AT142" s="244" t="s">
        <v>123</v>
      </c>
      <c r="AU142" s="244" t="s">
        <v>84</v>
      </c>
      <c r="AY142" s="16" t="s">
        <v>121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6" t="s">
        <v>8</v>
      </c>
      <c r="BK142" s="245">
        <f>ROUND(I142*H142,0)</f>
        <v>0</v>
      </c>
      <c r="BL142" s="16" t="s">
        <v>128</v>
      </c>
      <c r="BM142" s="244" t="s">
        <v>316</v>
      </c>
    </row>
    <row r="143" s="14" customFormat="1">
      <c r="A143" s="14"/>
      <c r="B143" s="258"/>
      <c r="C143" s="259"/>
      <c r="D143" s="248" t="s">
        <v>130</v>
      </c>
      <c r="E143" s="260" t="s">
        <v>1</v>
      </c>
      <c r="F143" s="261" t="s">
        <v>140</v>
      </c>
      <c r="G143" s="259"/>
      <c r="H143" s="260" t="s">
        <v>1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130</v>
      </c>
      <c r="AU143" s="267" t="s">
        <v>84</v>
      </c>
      <c r="AV143" s="14" t="s">
        <v>8</v>
      </c>
      <c r="AW143" s="14" t="s">
        <v>31</v>
      </c>
      <c r="AX143" s="14" t="s">
        <v>75</v>
      </c>
      <c r="AY143" s="267" t="s">
        <v>121</v>
      </c>
    </row>
    <row r="144" s="13" customFormat="1">
      <c r="A144" s="13"/>
      <c r="B144" s="246"/>
      <c r="C144" s="247"/>
      <c r="D144" s="248" t="s">
        <v>130</v>
      </c>
      <c r="E144" s="249" t="s">
        <v>1</v>
      </c>
      <c r="F144" s="250" t="s">
        <v>310</v>
      </c>
      <c r="G144" s="247"/>
      <c r="H144" s="251">
        <v>116.65000000000001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130</v>
      </c>
      <c r="AU144" s="257" t="s">
        <v>84</v>
      </c>
      <c r="AV144" s="13" t="s">
        <v>84</v>
      </c>
      <c r="AW144" s="13" t="s">
        <v>31</v>
      </c>
      <c r="AX144" s="13" t="s">
        <v>8</v>
      </c>
      <c r="AY144" s="257" t="s">
        <v>121</v>
      </c>
    </row>
    <row r="145" s="2" customFormat="1" ht="16.5" customHeight="1">
      <c r="A145" s="37"/>
      <c r="B145" s="38"/>
      <c r="C145" s="268" t="s">
        <v>169</v>
      </c>
      <c r="D145" s="268" t="s">
        <v>170</v>
      </c>
      <c r="E145" s="269" t="s">
        <v>171</v>
      </c>
      <c r="F145" s="270" t="s">
        <v>172</v>
      </c>
      <c r="G145" s="271" t="s">
        <v>157</v>
      </c>
      <c r="H145" s="272">
        <v>209.97</v>
      </c>
      <c r="I145" s="273"/>
      <c r="J145" s="272">
        <f>ROUND(I145*H145,0)</f>
        <v>0</v>
      </c>
      <c r="K145" s="270" t="s">
        <v>127</v>
      </c>
      <c r="L145" s="274"/>
      <c r="M145" s="275" t="s">
        <v>1</v>
      </c>
      <c r="N145" s="276" t="s">
        <v>40</v>
      </c>
      <c r="O145" s="90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4" t="s">
        <v>160</v>
      </c>
      <c r="AT145" s="244" t="s">
        <v>170</v>
      </c>
      <c r="AU145" s="244" t="s">
        <v>84</v>
      </c>
      <c r="AY145" s="16" t="s">
        <v>121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6" t="s">
        <v>8</v>
      </c>
      <c r="BK145" s="245">
        <f>ROUND(I145*H145,0)</f>
        <v>0</v>
      </c>
      <c r="BL145" s="16" t="s">
        <v>128</v>
      </c>
      <c r="BM145" s="244" t="s">
        <v>317</v>
      </c>
    </row>
    <row r="146" s="13" customFormat="1">
      <c r="A146" s="13"/>
      <c r="B146" s="246"/>
      <c r="C146" s="247"/>
      <c r="D146" s="248" t="s">
        <v>130</v>
      </c>
      <c r="E146" s="249" t="s">
        <v>1</v>
      </c>
      <c r="F146" s="250" t="s">
        <v>318</v>
      </c>
      <c r="G146" s="247"/>
      <c r="H146" s="251">
        <v>209.97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130</v>
      </c>
      <c r="AU146" s="257" t="s">
        <v>84</v>
      </c>
      <c r="AV146" s="13" t="s">
        <v>84</v>
      </c>
      <c r="AW146" s="13" t="s">
        <v>31</v>
      </c>
      <c r="AX146" s="13" t="s">
        <v>8</v>
      </c>
      <c r="AY146" s="257" t="s">
        <v>121</v>
      </c>
    </row>
    <row r="147" s="12" customFormat="1" ht="22.8" customHeight="1">
      <c r="A147" s="12"/>
      <c r="B147" s="218"/>
      <c r="C147" s="219"/>
      <c r="D147" s="220" t="s">
        <v>74</v>
      </c>
      <c r="E147" s="232" t="s">
        <v>84</v>
      </c>
      <c r="F147" s="232" t="s">
        <v>175</v>
      </c>
      <c r="G147" s="219"/>
      <c r="H147" s="219"/>
      <c r="I147" s="222"/>
      <c r="J147" s="233">
        <f>BK147</f>
        <v>0</v>
      </c>
      <c r="K147" s="219"/>
      <c r="L147" s="224"/>
      <c r="M147" s="225"/>
      <c r="N147" s="226"/>
      <c r="O147" s="226"/>
      <c r="P147" s="227">
        <f>SUM(P148:P149)</f>
        <v>0</v>
      </c>
      <c r="Q147" s="226"/>
      <c r="R147" s="227">
        <f>SUM(R148:R149)</f>
        <v>0</v>
      </c>
      <c r="S147" s="226"/>
      <c r="T147" s="22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9" t="s">
        <v>8</v>
      </c>
      <c r="AT147" s="230" t="s">
        <v>74</v>
      </c>
      <c r="AU147" s="230" t="s">
        <v>8</v>
      </c>
      <c r="AY147" s="229" t="s">
        <v>121</v>
      </c>
      <c r="BK147" s="231">
        <f>SUM(BK148:BK149)</f>
        <v>0</v>
      </c>
    </row>
    <row r="148" s="2" customFormat="1" ht="33" customHeight="1">
      <c r="A148" s="37"/>
      <c r="B148" s="38"/>
      <c r="C148" s="234" t="s">
        <v>176</v>
      </c>
      <c r="D148" s="234" t="s">
        <v>123</v>
      </c>
      <c r="E148" s="235" t="s">
        <v>177</v>
      </c>
      <c r="F148" s="236" t="s">
        <v>178</v>
      </c>
      <c r="G148" s="237" t="s">
        <v>179</v>
      </c>
      <c r="H148" s="238">
        <v>140.40000000000001</v>
      </c>
      <c r="I148" s="239"/>
      <c r="J148" s="238">
        <f>ROUND(I148*H148,0)</f>
        <v>0</v>
      </c>
      <c r="K148" s="236" t="s">
        <v>127</v>
      </c>
      <c r="L148" s="43"/>
      <c r="M148" s="240" t="s">
        <v>1</v>
      </c>
      <c r="N148" s="241" t="s">
        <v>40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128</v>
      </c>
      <c r="AT148" s="244" t="s">
        <v>123</v>
      </c>
      <c r="AU148" s="244" t="s">
        <v>84</v>
      </c>
      <c r="AY148" s="16" t="s">
        <v>121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6" t="s">
        <v>8</v>
      </c>
      <c r="BK148" s="245">
        <f>ROUND(I148*H148,0)</f>
        <v>0</v>
      </c>
      <c r="BL148" s="16" t="s">
        <v>128</v>
      </c>
      <c r="BM148" s="244" t="s">
        <v>319</v>
      </c>
    </row>
    <row r="149" s="13" customFormat="1">
      <c r="A149" s="13"/>
      <c r="B149" s="246"/>
      <c r="C149" s="247"/>
      <c r="D149" s="248" t="s">
        <v>130</v>
      </c>
      <c r="E149" s="249" t="s">
        <v>1</v>
      </c>
      <c r="F149" s="250" t="s">
        <v>320</v>
      </c>
      <c r="G149" s="247"/>
      <c r="H149" s="251">
        <v>140.40000000000001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130</v>
      </c>
      <c r="AU149" s="257" t="s">
        <v>84</v>
      </c>
      <c r="AV149" s="13" t="s">
        <v>84</v>
      </c>
      <c r="AW149" s="13" t="s">
        <v>31</v>
      </c>
      <c r="AX149" s="13" t="s">
        <v>8</v>
      </c>
      <c r="AY149" s="257" t="s">
        <v>121</v>
      </c>
    </row>
    <row r="150" s="12" customFormat="1" ht="22.8" customHeight="1">
      <c r="A150" s="12"/>
      <c r="B150" s="218"/>
      <c r="C150" s="219"/>
      <c r="D150" s="220" t="s">
        <v>74</v>
      </c>
      <c r="E150" s="232" t="s">
        <v>135</v>
      </c>
      <c r="F150" s="232" t="s">
        <v>321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SUM(P151:P153)</f>
        <v>0</v>
      </c>
      <c r="Q150" s="226"/>
      <c r="R150" s="227">
        <f>SUM(R151:R153)</f>
        <v>0</v>
      </c>
      <c r="S150" s="226"/>
      <c r="T150" s="228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9" t="s">
        <v>8</v>
      </c>
      <c r="AT150" s="230" t="s">
        <v>74</v>
      </c>
      <c r="AU150" s="230" t="s">
        <v>8</v>
      </c>
      <c r="AY150" s="229" t="s">
        <v>121</v>
      </c>
      <c r="BK150" s="231">
        <f>SUM(BK151:BK153)</f>
        <v>0</v>
      </c>
    </row>
    <row r="151" s="2" customFormat="1" ht="16.5" customHeight="1">
      <c r="A151" s="37"/>
      <c r="B151" s="38"/>
      <c r="C151" s="234" t="s">
        <v>183</v>
      </c>
      <c r="D151" s="234" t="s">
        <v>123</v>
      </c>
      <c r="E151" s="235" t="s">
        <v>322</v>
      </c>
      <c r="F151" s="236" t="s">
        <v>323</v>
      </c>
      <c r="G151" s="237" t="s">
        <v>179</v>
      </c>
      <c r="H151" s="238">
        <v>140.40000000000001</v>
      </c>
      <c r="I151" s="239"/>
      <c r="J151" s="238">
        <f>ROUND(I151*H151,0)</f>
        <v>0</v>
      </c>
      <c r="K151" s="236" t="s">
        <v>127</v>
      </c>
      <c r="L151" s="43"/>
      <c r="M151" s="240" t="s">
        <v>1</v>
      </c>
      <c r="N151" s="241" t="s">
        <v>40</v>
      </c>
      <c r="O151" s="90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4" t="s">
        <v>128</v>
      </c>
      <c r="AT151" s="244" t="s">
        <v>123</v>
      </c>
      <c r="AU151" s="244" t="s">
        <v>84</v>
      </c>
      <c r="AY151" s="16" t="s">
        <v>121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6" t="s">
        <v>8</v>
      </c>
      <c r="BK151" s="245">
        <f>ROUND(I151*H151,0)</f>
        <v>0</v>
      </c>
      <c r="BL151" s="16" t="s">
        <v>128</v>
      </c>
      <c r="BM151" s="244" t="s">
        <v>324</v>
      </c>
    </row>
    <row r="152" s="13" customFormat="1">
      <c r="A152" s="13"/>
      <c r="B152" s="246"/>
      <c r="C152" s="247"/>
      <c r="D152" s="248" t="s">
        <v>130</v>
      </c>
      <c r="E152" s="249" t="s">
        <v>1</v>
      </c>
      <c r="F152" s="250" t="s">
        <v>320</v>
      </c>
      <c r="G152" s="247"/>
      <c r="H152" s="251">
        <v>140.40000000000001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130</v>
      </c>
      <c r="AU152" s="257" t="s">
        <v>84</v>
      </c>
      <c r="AV152" s="13" t="s">
        <v>84</v>
      </c>
      <c r="AW152" s="13" t="s">
        <v>31</v>
      </c>
      <c r="AX152" s="13" t="s">
        <v>8</v>
      </c>
      <c r="AY152" s="257" t="s">
        <v>121</v>
      </c>
    </row>
    <row r="153" s="2" customFormat="1" ht="16.5" customHeight="1">
      <c r="A153" s="37"/>
      <c r="B153" s="38"/>
      <c r="C153" s="234" t="s">
        <v>187</v>
      </c>
      <c r="D153" s="234" t="s">
        <v>123</v>
      </c>
      <c r="E153" s="235" t="s">
        <v>325</v>
      </c>
      <c r="F153" s="236" t="s">
        <v>326</v>
      </c>
      <c r="G153" s="237" t="s">
        <v>179</v>
      </c>
      <c r="H153" s="238">
        <v>140.40000000000001</v>
      </c>
      <c r="I153" s="239"/>
      <c r="J153" s="238">
        <f>ROUND(I153*H153,0)</f>
        <v>0</v>
      </c>
      <c r="K153" s="236" t="s">
        <v>127</v>
      </c>
      <c r="L153" s="43"/>
      <c r="M153" s="240" t="s">
        <v>1</v>
      </c>
      <c r="N153" s="241" t="s">
        <v>40</v>
      </c>
      <c r="O153" s="90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4" t="s">
        <v>128</v>
      </c>
      <c r="AT153" s="244" t="s">
        <v>123</v>
      </c>
      <c r="AU153" s="244" t="s">
        <v>84</v>
      </c>
      <c r="AY153" s="16" t="s">
        <v>121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6" t="s">
        <v>8</v>
      </c>
      <c r="BK153" s="245">
        <f>ROUND(I153*H153,0)</f>
        <v>0</v>
      </c>
      <c r="BL153" s="16" t="s">
        <v>128</v>
      </c>
      <c r="BM153" s="244" t="s">
        <v>327</v>
      </c>
    </row>
    <row r="154" s="12" customFormat="1" ht="22.8" customHeight="1">
      <c r="A154" s="12"/>
      <c r="B154" s="218"/>
      <c r="C154" s="219"/>
      <c r="D154" s="220" t="s">
        <v>74</v>
      </c>
      <c r="E154" s="232" t="s">
        <v>160</v>
      </c>
      <c r="F154" s="232" t="s">
        <v>191</v>
      </c>
      <c r="G154" s="219"/>
      <c r="H154" s="219"/>
      <c r="I154" s="222"/>
      <c r="J154" s="233">
        <f>BK154</f>
        <v>0</v>
      </c>
      <c r="K154" s="219"/>
      <c r="L154" s="224"/>
      <c r="M154" s="225"/>
      <c r="N154" s="226"/>
      <c r="O154" s="226"/>
      <c r="P154" s="227">
        <f>SUM(P155:P181)</f>
        <v>0</v>
      </c>
      <c r="Q154" s="226"/>
      <c r="R154" s="227">
        <f>SUM(R155:R181)</f>
        <v>37.063954000000003</v>
      </c>
      <c r="S154" s="226"/>
      <c r="T154" s="228">
        <f>SUM(T155:T181)</f>
        <v>54.210000000000001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9" t="s">
        <v>8</v>
      </c>
      <c r="AT154" s="230" t="s">
        <v>74</v>
      </c>
      <c r="AU154" s="230" t="s">
        <v>8</v>
      </c>
      <c r="AY154" s="229" t="s">
        <v>121</v>
      </c>
      <c r="BK154" s="231">
        <f>SUM(BK155:BK181)</f>
        <v>0</v>
      </c>
    </row>
    <row r="155" s="2" customFormat="1" ht="21.75" customHeight="1">
      <c r="A155" s="37"/>
      <c r="B155" s="38"/>
      <c r="C155" s="234" t="s">
        <v>192</v>
      </c>
      <c r="D155" s="234" t="s">
        <v>123</v>
      </c>
      <c r="E155" s="235" t="s">
        <v>328</v>
      </c>
      <c r="F155" s="236" t="s">
        <v>329</v>
      </c>
      <c r="G155" s="237" t="s">
        <v>179</v>
      </c>
      <c r="H155" s="238">
        <v>131.40000000000001</v>
      </c>
      <c r="I155" s="239"/>
      <c r="J155" s="238">
        <f>ROUND(I155*H155,0)</f>
        <v>0</v>
      </c>
      <c r="K155" s="236" t="s">
        <v>127</v>
      </c>
      <c r="L155" s="43"/>
      <c r="M155" s="240" t="s">
        <v>1</v>
      </c>
      <c r="N155" s="241" t="s">
        <v>40</v>
      </c>
      <c r="O155" s="90"/>
      <c r="P155" s="242">
        <f>O155*H155</f>
        <v>0</v>
      </c>
      <c r="Q155" s="242">
        <v>0</v>
      </c>
      <c r="R155" s="242">
        <f>Q155*H155</f>
        <v>0</v>
      </c>
      <c r="S155" s="242">
        <v>0.32000000000000001</v>
      </c>
      <c r="T155" s="243">
        <f>S155*H155</f>
        <v>42.048000000000002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4" t="s">
        <v>128</v>
      </c>
      <c r="AT155" s="244" t="s">
        <v>123</v>
      </c>
      <c r="AU155" s="244" t="s">
        <v>84</v>
      </c>
      <c r="AY155" s="16" t="s">
        <v>121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6" t="s">
        <v>8</v>
      </c>
      <c r="BK155" s="245">
        <f>ROUND(I155*H155,0)</f>
        <v>0</v>
      </c>
      <c r="BL155" s="16" t="s">
        <v>128</v>
      </c>
      <c r="BM155" s="244" t="s">
        <v>330</v>
      </c>
    </row>
    <row r="156" s="13" customFormat="1">
      <c r="A156" s="13"/>
      <c r="B156" s="246"/>
      <c r="C156" s="247"/>
      <c r="D156" s="248" t="s">
        <v>130</v>
      </c>
      <c r="E156" s="249" t="s">
        <v>1</v>
      </c>
      <c r="F156" s="250" t="s">
        <v>331</v>
      </c>
      <c r="G156" s="247"/>
      <c r="H156" s="251">
        <v>131.40000000000001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130</v>
      </c>
      <c r="AU156" s="257" t="s">
        <v>84</v>
      </c>
      <c r="AV156" s="13" t="s">
        <v>84</v>
      </c>
      <c r="AW156" s="13" t="s">
        <v>31</v>
      </c>
      <c r="AX156" s="13" t="s">
        <v>8</v>
      </c>
      <c r="AY156" s="257" t="s">
        <v>121</v>
      </c>
    </row>
    <row r="157" s="2" customFormat="1" ht="21.75" customHeight="1">
      <c r="A157" s="37"/>
      <c r="B157" s="38"/>
      <c r="C157" s="234" t="s">
        <v>9</v>
      </c>
      <c r="D157" s="234" t="s">
        <v>123</v>
      </c>
      <c r="E157" s="235" t="s">
        <v>332</v>
      </c>
      <c r="F157" s="236" t="s">
        <v>333</v>
      </c>
      <c r="G157" s="237" t="s">
        <v>179</v>
      </c>
      <c r="H157" s="238">
        <v>7.5</v>
      </c>
      <c r="I157" s="239"/>
      <c r="J157" s="238">
        <f>ROUND(I157*H157,0)</f>
        <v>0</v>
      </c>
      <c r="K157" s="236" t="s">
        <v>127</v>
      </c>
      <c r="L157" s="43"/>
      <c r="M157" s="240" t="s">
        <v>1</v>
      </c>
      <c r="N157" s="241" t="s">
        <v>40</v>
      </c>
      <c r="O157" s="90"/>
      <c r="P157" s="242">
        <f>O157*H157</f>
        <v>0</v>
      </c>
      <c r="Q157" s="242">
        <v>0</v>
      </c>
      <c r="R157" s="242">
        <f>Q157*H157</f>
        <v>0</v>
      </c>
      <c r="S157" s="242">
        <v>0.69999999999999996</v>
      </c>
      <c r="T157" s="243">
        <f>S157*H157</f>
        <v>5.25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4" t="s">
        <v>128</v>
      </c>
      <c r="AT157" s="244" t="s">
        <v>123</v>
      </c>
      <c r="AU157" s="244" t="s">
        <v>84</v>
      </c>
      <c r="AY157" s="16" t="s">
        <v>121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6" t="s">
        <v>8</v>
      </c>
      <c r="BK157" s="245">
        <f>ROUND(I157*H157,0)</f>
        <v>0</v>
      </c>
      <c r="BL157" s="16" t="s">
        <v>128</v>
      </c>
      <c r="BM157" s="244" t="s">
        <v>334</v>
      </c>
    </row>
    <row r="158" s="2" customFormat="1" ht="21.75" customHeight="1">
      <c r="A158" s="37"/>
      <c r="B158" s="38"/>
      <c r="C158" s="234" t="s">
        <v>200</v>
      </c>
      <c r="D158" s="234" t="s">
        <v>123</v>
      </c>
      <c r="E158" s="235" t="s">
        <v>335</v>
      </c>
      <c r="F158" s="236" t="s">
        <v>336</v>
      </c>
      <c r="G158" s="237" t="s">
        <v>179</v>
      </c>
      <c r="H158" s="238">
        <v>2</v>
      </c>
      <c r="I158" s="239"/>
      <c r="J158" s="238">
        <f>ROUND(I158*H158,0)</f>
        <v>0</v>
      </c>
      <c r="K158" s="236" t="s">
        <v>127</v>
      </c>
      <c r="L158" s="43"/>
      <c r="M158" s="240" t="s">
        <v>1</v>
      </c>
      <c r="N158" s="241" t="s">
        <v>40</v>
      </c>
      <c r="O158" s="90"/>
      <c r="P158" s="242">
        <f>O158*H158</f>
        <v>0</v>
      </c>
      <c r="Q158" s="242">
        <v>1.0000000000000001E-05</v>
      </c>
      <c r="R158" s="242">
        <f>Q158*H158</f>
        <v>2.0000000000000002E-05</v>
      </c>
      <c r="S158" s="242">
        <v>0</v>
      </c>
      <c r="T158" s="24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4" t="s">
        <v>128</v>
      </c>
      <c r="AT158" s="244" t="s">
        <v>123</v>
      </c>
      <c r="AU158" s="244" t="s">
        <v>84</v>
      </c>
      <c r="AY158" s="16" t="s">
        <v>121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6" t="s">
        <v>8</v>
      </c>
      <c r="BK158" s="245">
        <f>ROUND(I158*H158,0)</f>
        <v>0</v>
      </c>
      <c r="BL158" s="16" t="s">
        <v>128</v>
      </c>
      <c r="BM158" s="244" t="s">
        <v>337</v>
      </c>
    </row>
    <row r="159" s="2" customFormat="1" ht="16.5" customHeight="1">
      <c r="A159" s="37"/>
      <c r="B159" s="38"/>
      <c r="C159" s="268" t="s">
        <v>204</v>
      </c>
      <c r="D159" s="268" t="s">
        <v>170</v>
      </c>
      <c r="E159" s="269" t="s">
        <v>338</v>
      </c>
      <c r="F159" s="270" t="s">
        <v>339</v>
      </c>
      <c r="G159" s="271" t="s">
        <v>179</v>
      </c>
      <c r="H159" s="272">
        <v>2</v>
      </c>
      <c r="I159" s="273"/>
      <c r="J159" s="272">
        <f>ROUND(I159*H159,0)</f>
        <v>0</v>
      </c>
      <c r="K159" s="270" t="s">
        <v>127</v>
      </c>
      <c r="L159" s="274"/>
      <c r="M159" s="275" t="s">
        <v>1</v>
      </c>
      <c r="N159" s="276" t="s">
        <v>40</v>
      </c>
      <c r="O159" s="90"/>
      <c r="P159" s="242">
        <f>O159*H159</f>
        <v>0</v>
      </c>
      <c r="Q159" s="242">
        <v>0.0043099999999999996</v>
      </c>
      <c r="R159" s="242">
        <f>Q159*H159</f>
        <v>0.0086199999999999992</v>
      </c>
      <c r="S159" s="242">
        <v>0</v>
      </c>
      <c r="T159" s="24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4" t="s">
        <v>160</v>
      </c>
      <c r="AT159" s="244" t="s">
        <v>170</v>
      </c>
      <c r="AU159" s="244" t="s">
        <v>84</v>
      </c>
      <c r="AY159" s="16" t="s">
        <v>121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6" t="s">
        <v>8</v>
      </c>
      <c r="BK159" s="245">
        <f>ROUND(I159*H159,0)</f>
        <v>0</v>
      </c>
      <c r="BL159" s="16" t="s">
        <v>128</v>
      </c>
      <c r="BM159" s="244" t="s">
        <v>340</v>
      </c>
    </row>
    <row r="160" s="2" customFormat="1" ht="21.75" customHeight="1">
      <c r="A160" s="37"/>
      <c r="B160" s="38"/>
      <c r="C160" s="234" t="s">
        <v>208</v>
      </c>
      <c r="D160" s="234" t="s">
        <v>123</v>
      </c>
      <c r="E160" s="235" t="s">
        <v>341</v>
      </c>
      <c r="F160" s="236" t="s">
        <v>342</v>
      </c>
      <c r="G160" s="237" t="s">
        <v>179</v>
      </c>
      <c r="H160" s="238">
        <v>122.90000000000001</v>
      </c>
      <c r="I160" s="239"/>
      <c r="J160" s="238">
        <f>ROUND(I160*H160,0)</f>
        <v>0</v>
      </c>
      <c r="K160" s="236" t="s">
        <v>127</v>
      </c>
      <c r="L160" s="43"/>
      <c r="M160" s="240" t="s">
        <v>1</v>
      </c>
      <c r="N160" s="241" t="s">
        <v>40</v>
      </c>
      <c r="O160" s="90"/>
      <c r="P160" s="242">
        <f>O160*H160</f>
        <v>0</v>
      </c>
      <c r="Q160" s="242">
        <v>2.0000000000000002E-05</v>
      </c>
      <c r="R160" s="242">
        <f>Q160*H160</f>
        <v>0.0024580000000000001</v>
      </c>
      <c r="S160" s="242">
        <v>0</v>
      </c>
      <c r="T160" s="24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4" t="s">
        <v>128</v>
      </c>
      <c r="AT160" s="244" t="s">
        <v>123</v>
      </c>
      <c r="AU160" s="244" t="s">
        <v>84</v>
      </c>
      <c r="AY160" s="16" t="s">
        <v>121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16" t="s">
        <v>8</v>
      </c>
      <c r="BK160" s="245">
        <f>ROUND(I160*H160,0)</f>
        <v>0</v>
      </c>
      <c r="BL160" s="16" t="s">
        <v>128</v>
      </c>
      <c r="BM160" s="244" t="s">
        <v>343</v>
      </c>
    </row>
    <row r="161" s="13" customFormat="1">
      <c r="A161" s="13"/>
      <c r="B161" s="246"/>
      <c r="C161" s="247"/>
      <c r="D161" s="248" t="s">
        <v>130</v>
      </c>
      <c r="E161" s="249" t="s">
        <v>1</v>
      </c>
      <c r="F161" s="250" t="s">
        <v>344</v>
      </c>
      <c r="G161" s="247"/>
      <c r="H161" s="251">
        <v>122.90000000000001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130</v>
      </c>
      <c r="AU161" s="257" t="s">
        <v>84</v>
      </c>
      <c r="AV161" s="13" t="s">
        <v>84</v>
      </c>
      <c r="AW161" s="13" t="s">
        <v>31</v>
      </c>
      <c r="AX161" s="13" t="s">
        <v>8</v>
      </c>
      <c r="AY161" s="257" t="s">
        <v>121</v>
      </c>
    </row>
    <row r="162" s="2" customFormat="1" ht="16.5" customHeight="1">
      <c r="A162" s="37"/>
      <c r="B162" s="38"/>
      <c r="C162" s="268" t="s">
        <v>212</v>
      </c>
      <c r="D162" s="268" t="s">
        <v>170</v>
      </c>
      <c r="E162" s="269" t="s">
        <v>345</v>
      </c>
      <c r="F162" s="270" t="s">
        <v>346</v>
      </c>
      <c r="G162" s="271" t="s">
        <v>179</v>
      </c>
      <c r="H162" s="272">
        <v>125</v>
      </c>
      <c r="I162" s="273"/>
      <c r="J162" s="272">
        <f>ROUND(I162*H162,0)</f>
        <v>0</v>
      </c>
      <c r="K162" s="270" t="s">
        <v>127</v>
      </c>
      <c r="L162" s="274"/>
      <c r="M162" s="275" t="s">
        <v>1</v>
      </c>
      <c r="N162" s="276" t="s">
        <v>40</v>
      </c>
      <c r="O162" s="90"/>
      <c r="P162" s="242">
        <f>O162*H162</f>
        <v>0</v>
      </c>
      <c r="Q162" s="242">
        <v>0.016619999999999999</v>
      </c>
      <c r="R162" s="242">
        <f>Q162*H162</f>
        <v>2.0775000000000001</v>
      </c>
      <c r="S162" s="242">
        <v>0</v>
      </c>
      <c r="T162" s="24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4" t="s">
        <v>160</v>
      </c>
      <c r="AT162" s="244" t="s">
        <v>170</v>
      </c>
      <c r="AU162" s="244" t="s">
        <v>84</v>
      </c>
      <c r="AY162" s="16" t="s">
        <v>121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6" t="s">
        <v>8</v>
      </c>
      <c r="BK162" s="245">
        <f>ROUND(I162*H162,0)</f>
        <v>0</v>
      </c>
      <c r="BL162" s="16" t="s">
        <v>128</v>
      </c>
      <c r="BM162" s="244" t="s">
        <v>347</v>
      </c>
    </row>
    <row r="163" s="2" customFormat="1" ht="21.75" customHeight="1">
      <c r="A163" s="37"/>
      <c r="B163" s="38"/>
      <c r="C163" s="234" t="s">
        <v>216</v>
      </c>
      <c r="D163" s="234" t="s">
        <v>123</v>
      </c>
      <c r="E163" s="235" t="s">
        <v>348</v>
      </c>
      <c r="F163" s="236" t="s">
        <v>349</v>
      </c>
      <c r="G163" s="237" t="s">
        <v>198</v>
      </c>
      <c r="H163" s="238">
        <v>1</v>
      </c>
      <c r="I163" s="239"/>
      <c r="J163" s="238">
        <f>ROUND(I163*H163,0)</f>
        <v>0</v>
      </c>
      <c r="K163" s="236" t="s">
        <v>127</v>
      </c>
      <c r="L163" s="43"/>
      <c r="M163" s="240" t="s">
        <v>1</v>
      </c>
      <c r="N163" s="241" t="s">
        <v>40</v>
      </c>
      <c r="O163" s="90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4" t="s">
        <v>128</v>
      </c>
      <c r="AT163" s="244" t="s">
        <v>123</v>
      </c>
      <c r="AU163" s="244" t="s">
        <v>84</v>
      </c>
      <c r="AY163" s="16" t="s">
        <v>121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6" t="s">
        <v>8</v>
      </c>
      <c r="BK163" s="245">
        <f>ROUND(I163*H163,0)</f>
        <v>0</v>
      </c>
      <c r="BL163" s="16" t="s">
        <v>128</v>
      </c>
      <c r="BM163" s="244" t="s">
        <v>350</v>
      </c>
    </row>
    <row r="164" s="2" customFormat="1" ht="16.5" customHeight="1">
      <c r="A164" s="37"/>
      <c r="B164" s="38"/>
      <c r="C164" s="268" t="s">
        <v>7</v>
      </c>
      <c r="D164" s="268" t="s">
        <v>170</v>
      </c>
      <c r="E164" s="269" t="s">
        <v>351</v>
      </c>
      <c r="F164" s="270" t="s">
        <v>352</v>
      </c>
      <c r="G164" s="271" t="s">
        <v>198</v>
      </c>
      <c r="H164" s="272">
        <v>1</v>
      </c>
      <c r="I164" s="273"/>
      <c r="J164" s="272">
        <f>ROUND(I164*H164,0)</f>
        <v>0</v>
      </c>
      <c r="K164" s="270" t="s">
        <v>127</v>
      </c>
      <c r="L164" s="274"/>
      <c r="M164" s="275" t="s">
        <v>1</v>
      </c>
      <c r="N164" s="276" t="s">
        <v>40</v>
      </c>
      <c r="O164" s="90"/>
      <c r="P164" s="242">
        <f>O164*H164</f>
        <v>0</v>
      </c>
      <c r="Q164" s="242">
        <v>0.0088000000000000005</v>
      </c>
      <c r="R164" s="242">
        <f>Q164*H164</f>
        <v>0.0088000000000000005</v>
      </c>
      <c r="S164" s="242">
        <v>0</v>
      </c>
      <c r="T164" s="24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4" t="s">
        <v>160</v>
      </c>
      <c r="AT164" s="244" t="s">
        <v>170</v>
      </c>
      <c r="AU164" s="244" t="s">
        <v>84</v>
      </c>
      <c r="AY164" s="16" t="s">
        <v>121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6" t="s">
        <v>8</v>
      </c>
      <c r="BK164" s="245">
        <f>ROUND(I164*H164,0)</f>
        <v>0</v>
      </c>
      <c r="BL164" s="16" t="s">
        <v>128</v>
      </c>
      <c r="BM164" s="244" t="s">
        <v>353</v>
      </c>
    </row>
    <row r="165" s="2" customFormat="1" ht="21.75" customHeight="1">
      <c r="A165" s="37"/>
      <c r="B165" s="38"/>
      <c r="C165" s="234" t="s">
        <v>223</v>
      </c>
      <c r="D165" s="234" t="s">
        <v>123</v>
      </c>
      <c r="E165" s="235" t="s">
        <v>354</v>
      </c>
      <c r="F165" s="236" t="s">
        <v>355</v>
      </c>
      <c r="G165" s="237" t="s">
        <v>126</v>
      </c>
      <c r="H165" s="238">
        <v>3.6000000000000001</v>
      </c>
      <c r="I165" s="239"/>
      <c r="J165" s="238">
        <f>ROUND(I165*H165,0)</f>
        <v>0</v>
      </c>
      <c r="K165" s="236" t="s">
        <v>127</v>
      </c>
      <c r="L165" s="43"/>
      <c r="M165" s="240" t="s">
        <v>1</v>
      </c>
      <c r="N165" s="241" t="s">
        <v>40</v>
      </c>
      <c r="O165" s="90"/>
      <c r="P165" s="242">
        <f>O165*H165</f>
        <v>0</v>
      </c>
      <c r="Q165" s="242">
        <v>0</v>
      </c>
      <c r="R165" s="242">
        <f>Q165*H165</f>
        <v>0</v>
      </c>
      <c r="S165" s="242">
        <v>1.9199999999999999</v>
      </c>
      <c r="T165" s="243">
        <f>S165*H165</f>
        <v>6.9119999999999999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4" t="s">
        <v>128</v>
      </c>
      <c r="AT165" s="244" t="s">
        <v>123</v>
      </c>
      <c r="AU165" s="244" t="s">
        <v>84</v>
      </c>
      <c r="AY165" s="16" t="s">
        <v>121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16" t="s">
        <v>8</v>
      </c>
      <c r="BK165" s="245">
        <f>ROUND(I165*H165,0)</f>
        <v>0</v>
      </c>
      <c r="BL165" s="16" t="s">
        <v>128</v>
      </c>
      <c r="BM165" s="244" t="s">
        <v>356</v>
      </c>
    </row>
    <row r="166" s="13" customFormat="1">
      <c r="A166" s="13"/>
      <c r="B166" s="246"/>
      <c r="C166" s="247"/>
      <c r="D166" s="248" t="s">
        <v>130</v>
      </c>
      <c r="E166" s="249" t="s">
        <v>1</v>
      </c>
      <c r="F166" s="250" t="s">
        <v>357</v>
      </c>
      <c r="G166" s="247"/>
      <c r="H166" s="251">
        <v>3.6000000000000001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130</v>
      </c>
      <c r="AU166" s="257" t="s">
        <v>84</v>
      </c>
      <c r="AV166" s="13" t="s">
        <v>84</v>
      </c>
      <c r="AW166" s="13" t="s">
        <v>31</v>
      </c>
      <c r="AX166" s="13" t="s">
        <v>8</v>
      </c>
      <c r="AY166" s="257" t="s">
        <v>121</v>
      </c>
    </row>
    <row r="167" s="2" customFormat="1" ht="21.75" customHeight="1">
      <c r="A167" s="37"/>
      <c r="B167" s="38"/>
      <c r="C167" s="234" t="s">
        <v>227</v>
      </c>
      <c r="D167" s="234" t="s">
        <v>123</v>
      </c>
      <c r="E167" s="235" t="s">
        <v>358</v>
      </c>
      <c r="F167" s="236" t="s">
        <v>359</v>
      </c>
      <c r="G167" s="237" t="s">
        <v>198</v>
      </c>
      <c r="H167" s="238">
        <v>3</v>
      </c>
      <c r="I167" s="239"/>
      <c r="J167" s="238">
        <f>ROUND(I167*H167,0)</f>
        <v>0</v>
      </c>
      <c r="K167" s="236" t="s">
        <v>127</v>
      </c>
      <c r="L167" s="43"/>
      <c r="M167" s="240" t="s">
        <v>1</v>
      </c>
      <c r="N167" s="241" t="s">
        <v>40</v>
      </c>
      <c r="O167" s="90"/>
      <c r="P167" s="242">
        <f>O167*H167</f>
        <v>0</v>
      </c>
      <c r="Q167" s="242">
        <v>2.1167600000000002</v>
      </c>
      <c r="R167" s="242">
        <f>Q167*H167</f>
        <v>6.3502800000000006</v>
      </c>
      <c r="S167" s="242">
        <v>0</v>
      </c>
      <c r="T167" s="24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4" t="s">
        <v>128</v>
      </c>
      <c r="AT167" s="244" t="s">
        <v>123</v>
      </c>
      <c r="AU167" s="244" t="s">
        <v>84</v>
      </c>
      <c r="AY167" s="16" t="s">
        <v>121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6" t="s">
        <v>8</v>
      </c>
      <c r="BK167" s="245">
        <f>ROUND(I167*H167,0)</f>
        <v>0</v>
      </c>
      <c r="BL167" s="16" t="s">
        <v>128</v>
      </c>
      <c r="BM167" s="244" t="s">
        <v>360</v>
      </c>
    </row>
    <row r="168" s="2" customFormat="1" ht="21.75" customHeight="1">
      <c r="A168" s="37"/>
      <c r="B168" s="38"/>
      <c r="C168" s="268" t="s">
        <v>232</v>
      </c>
      <c r="D168" s="268" t="s">
        <v>170</v>
      </c>
      <c r="E168" s="269" t="s">
        <v>361</v>
      </c>
      <c r="F168" s="270" t="s">
        <v>362</v>
      </c>
      <c r="G168" s="271" t="s">
        <v>198</v>
      </c>
      <c r="H168" s="272">
        <v>3</v>
      </c>
      <c r="I168" s="273"/>
      <c r="J168" s="272">
        <f>ROUND(I168*H168,0)</f>
        <v>0</v>
      </c>
      <c r="K168" s="270" t="s">
        <v>127</v>
      </c>
      <c r="L168" s="274"/>
      <c r="M168" s="275" t="s">
        <v>1</v>
      </c>
      <c r="N168" s="276" t="s">
        <v>40</v>
      </c>
      <c r="O168" s="90"/>
      <c r="P168" s="242">
        <f>O168*H168</f>
        <v>0</v>
      </c>
      <c r="Q168" s="242">
        <v>1.6140000000000001</v>
      </c>
      <c r="R168" s="242">
        <f>Q168*H168</f>
        <v>4.8420000000000005</v>
      </c>
      <c r="S168" s="242">
        <v>0</v>
      </c>
      <c r="T168" s="24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4" t="s">
        <v>160</v>
      </c>
      <c r="AT168" s="244" t="s">
        <v>170</v>
      </c>
      <c r="AU168" s="244" t="s">
        <v>84</v>
      </c>
      <c r="AY168" s="16" t="s">
        <v>121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16" t="s">
        <v>8</v>
      </c>
      <c r="BK168" s="245">
        <f>ROUND(I168*H168,0)</f>
        <v>0</v>
      </c>
      <c r="BL168" s="16" t="s">
        <v>128</v>
      </c>
      <c r="BM168" s="244" t="s">
        <v>363</v>
      </c>
    </row>
    <row r="169" s="2" customFormat="1" ht="21.75" customHeight="1">
      <c r="A169" s="37"/>
      <c r="B169" s="38"/>
      <c r="C169" s="234" t="s">
        <v>236</v>
      </c>
      <c r="D169" s="234" t="s">
        <v>123</v>
      </c>
      <c r="E169" s="235" t="s">
        <v>364</v>
      </c>
      <c r="F169" s="236" t="s">
        <v>365</v>
      </c>
      <c r="G169" s="237" t="s">
        <v>198</v>
      </c>
      <c r="H169" s="238">
        <v>3</v>
      </c>
      <c r="I169" s="239"/>
      <c r="J169" s="238">
        <f>ROUND(I169*H169,0)</f>
        <v>0</v>
      </c>
      <c r="K169" s="236" t="s">
        <v>127</v>
      </c>
      <c r="L169" s="43"/>
      <c r="M169" s="240" t="s">
        <v>1</v>
      </c>
      <c r="N169" s="241" t="s">
        <v>40</v>
      </c>
      <c r="O169" s="90"/>
      <c r="P169" s="242">
        <f>O169*H169</f>
        <v>0</v>
      </c>
      <c r="Q169" s="242">
        <v>2.3765000000000001</v>
      </c>
      <c r="R169" s="242">
        <f>Q169*H169</f>
        <v>7.1295000000000002</v>
      </c>
      <c r="S169" s="242">
        <v>0</v>
      </c>
      <c r="T169" s="24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4" t="s">
        <v>128</v>
      </c>
      <c r="AT169" s="244" t="s">
        <v>123</v>
      </c>
      <c r="AU169" s="244" t="s">
        <v>84</v>
      </c>
      <c r="AY169" s="16" t="s">
        <v>121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16" t="s">
        <v>8</v>
      </c>
      <c r="BK169" s="245">
        <f>ROUND(I169*H169,0)</f>
        <v>0</v>
      </c>
      <c r="BL169" s="16" t="s">
        <v>128</v>
      </c>
      <c r="BM169" s="244" t="s">
        <v>366</v>
      </c>
    </row>
    <row r="170" s="2" customFormat="1" ht="21.75" customHeight="1">
      <c r="A170" s="37"/>
      <c r="B170" s="38"/>
      <c r="C170" s="268" t="s">
        <v>240</v>
      </c>
      <c r="D170" s="268" t="s">
        <v>170</v>
      </c>
      <c r="E170" s="269" t="s">
        <v>367</v>
      </c>
      <c r="F170" s="270" t="s">
        <v>368</v>
      </c>
      <c r="G170" s="271" t="s">
        <v>198</v>
      </c>
      <c r="H170" s="272">
        <v>3</v>
      </c>
      <c r="I170" s="273"/>
      <c r="J170" s="272">
        <f>ROUND(I170*H170,0)</f>
        <v>0</v>
      </c>
      <c r="K170" s="270" t="s">
        <v>127</v>
      </c>
      <c r="L170" s="274"/>
      <c r="M170" s="275" t="s">
        <v>1</v>
      </c>
      <c r="N170" s="276" t="s">
        <v>40</v>
      </c>
      <c r="O170" s="90"/>
      <c r="P170" s="242">
        <f>O170*H170</f>
        <v>0</v>
      </c>
      <c r="Q170" s="242">
        <v>2.5659999999999998</v>
      </c>
      <c r="R170" s="242">
        <f>Q170*H170</f>
        <v>7.6979999999999995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4" t="s">
        <v>160</v>
      </c>
      <c r="AT170" s="244" t="s">
        <v>170</v>
      </c>
      <c r="AU170" s="244" t="s">
        <v>84</v>
      </c>
      <c r="AY170" s="16" t="s">
        <v>121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6" t="s">
        <v>8</v>
      </c>
      <c r="BK170" s="245">
        <f>ROUND(I170*H170,0)</f>
        <v>0</v>
      </c>
      <c r="BL170" s="16" t="s">
        <v>128</v>
      </c>
      <c r="BM170" s="244" t="s">
        <v>369</v>
      </c>
    </row>
    <row r="171" s="2" customFormat="1" ht="21.75" customHeight="1">
      <c r="A171" s="37"/>
      <c r="B171" s="38"/>
      <c r="C171" s="268" t="s">
        <v>244</v>
      </c>
      <c r="D171" s="268" t="s">
        <v>170</v>
      </c>
      <c r="E171" s="269" t="s">
        <v>370</v>
      </c>
      <c r="F171" s="270" t="s">
        <v>371</v>
      </c>
      <c r="G171" s="271" t="s">
        <v>198</v>
      </c>
      <c r="H171" s="272">
        <v>6</v>
      </c>
      <c r="I171" s="273"/>
      <c r="J171" s="272">
        <f>ROUND(I171*H171,0)</f>
        <v>0</v>
      </c>
      <c r="K171" s="270" t="s">
        <v>127</v>
      </c>
      <c r="L171" s="274"/>
      <c r="M171" s="275" t="s">
        <v>1</v>
      </c>
      <c r="N171" s="276" t="s">
        <v>40</v>
      </c>
      <c r="O171" s="90"/>
      <c r="P171" s="242">
        <f>O171*H171</f>
        <v>0</v>
      </c>
      <c r="Q171" s="242">
        <v>0.50600000000000001</v>
      </c>
      <c r="R171" s="242">
        <f>Q171*H171</f>
        <v>3.036</v>
      </c>
      <c r="S171" s="242">
        <v>0</v>
      </c>
      <c r="T171" s="24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4" t="s">
        <v>160</v>
      </c>
      <c r="AT171" s="244" t="s">
        <v>170</v>
      </c>
      <c r="AU171" s="244" t="s">
        <v>84</v>
      </c>
      <c r="AY171" s="16" t="s">
        <v>121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6" t="s">
        <v>8</v>
      </c>
      <c r="BK171" s="245">
        <f>ROUND(I171*H171,0)</f>
        <v>0</v>
      </c>
      <c r="BL171" s="16" t="s">
        <v>128</v>
      </c>
      <c r="BM171" s="244" t="s">
        <v>372</v>
      </c>
    </row>
    <row r="172" s="2" customFormat="1" ht="21.75" customHeight="1">
      <c r="A172" s="37"/>
      <c r="B172" s="38"/>
      <c r="C172" s="268" t="s">
        <v>248</v>
      </c>
      <c r="D172" s="268" t="s">
        <v>170</v>
      </c>
      <c r="E172" s="269" t="s">
        <v>373</v>
      </c>
      <c r="F172" s="270" t="s">
        <v>374</v>
      </c>
      <c r="G172" s="271" t="s">
        <v>198</v>
      </c>
      <c r="H172" s="272">
        <v>5</v>
      </c>
      <c r="I172" s="273"/>
      <c r="J172" s="272">
        <f>ROUND(I172*H172,0)</f>
        <v>0</v>
      </c>
      <c r="K172" s="270" t="s">
        <v>127</v>
      </c>
      <c r="L172" s="274"/>
      <c r="M172" s="275" t="s">
        <v>1</v>
      </c>
      <c r="N172" s="276" t="s">
        <v>40</v>
      </c>
      <c r="O172" s="90"/>
      <c r="P172" s="242">
        <f>O172*H172</f>
        <v>0</v>
      </c>
      <c r="Q172" s="242">
        <v>0.254</v>
      </c>
      <c r="R172" s="242">
        <f>Q172*H172</f>
        <v>1.27</v>
      </c>
      <c r="S172" s="242">
        <v>0</v>
      </c>
      <c r="T172" s="24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4" t="s">
        <v>160</v>
      </c>
      <c r="AT172" s="244" t="s">
        <v>170</v>
      </c>
      <c r="AU172" s="244" t="s">
        <v>84</v>
      </c>
      <c r="AY172" s="16" t="s">
        <v>121</v>
      </c>
      <c r="BE172" s="245">
        <f>IF(N172="základní",J172,0)</f>
        <v>0</v>
      </c>
      <c r="BF172" s="245">
        <f>IF(N172="snížená",J172,0)</f>
        <v>0</v>
      </c>
      <c r="BG172" s="245">
        <f>IF(N172="zákl. přenesená",J172,0)</f>
        <v>0</v>
      </c>
      <c r="BH172" s="245">
        <f>IF(N172="sníž. přenesená",J172,0)</f>
        <v>0</v>
      </c>
      <c r="BI172" s="245">
        <f>IF(N172="nulová",J172,0)</f>
        <v>0</v>
      </c>
      <c r="BJ172" s="16" t="s">
        <v>8</v>
      </c>
      <c r="BK172" s="245">
        <f>ROUND(I172*H172,0)</f>
        <v>0</v>
      </c>
      <c r="BL172" s="16" t="s">
        <v>128</v>
      </c>
      <c r="BM172" s="244" t="s">
        <v>375</v>
      </c>
    </row>
    <row r="173" s="2" customFormat="1" ht="21.75" customHeight="1">
      <c r="A173" s="37"/>
      <c r="B173" s="38"/>
      <c r="C173" s="268" t="s">
        <v>252</v>
      </c>
      <c r="D173" s="268" t="s">
        <v>170</v>
      </c>
      <c r="E173" s="269" t="s">
        <v>376</v>
      </c>
      <c r="F173" s="270" t="s">
        <v>377</v>
      </c>
      <c r="G173" s="271" t="s">
        <v>198</v>
      </c>
      <c r="H173" s="272">
        <v>6</v>
      </c>
      <c r="I173" s="273"/>
      <c r="J173" s="272">
        <f>ROUND(I173*H173,0)</f>
        <v>0</v>
      </c>
      <c r="K173" s="270" t="s">
        <v>127</v>
      </c>
      <c r="L173" s="274"/>
      <c r="M173" s="275" t="s">
        <v>1</v>
      </c>
      <c r="N173" s="276" t="s">
        <v>40</v>
      </c>
      <c r="O173" s="90"/>
      <c r="P173" s="242">
        <f>O173*H173</f>
        <v>0</v>
      </c>
      <c r="Q173" s="242">
        <v>0.54800000000000004</v>
      </c>
      <c r="R173" s="242">
        <f>Q173*H173</f>
        <v>3.2880000000000003</v>
      </c>
      <c r="S173" s="242">
        <v>0</v>
      </c>
      <c r="T173" s="24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4" t="s">
        <v>160</v>
      </c>
      <c r="AT173" s="244" t="s">
        <v>170</v>
      </c>
      <c r="AU173" s="244" t="s">
        <v>84</v>
      </c>
      <c r="AY173" s="16" t="s">
        <v>121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6" t="s">
        <v>8</v>
      </c>
      <c r="BK173" s="245">
        <f>ROUND(I173*H173,0)</f>
        <v>0</v>
      </c>
      <c r="BL173" s="16" t="s">
        <v>128</v>
      </c>
      <c r="BM173" s="244" t="s">
        <v>378</v>
      </c>
    </row>
    <row r="174" s="2" customFormat="1" ht="21.75" customHeight="1">
      <c r="A174" s="37"/>
      <c r="B174" s="38"/>
      <c r="C174" s="268" t="s">
        <v>256</v>
      </c>
      <c r="D174" s="268" t="s">
        <v>170</v>
      </c>
      <c r="E174" s="269" t="s">
        <v>379</v>
      </c>
      <c r="F174" s="270" t="s">
        <v>380</v>
      </c>
      <c r="G174" s="271" t="s">
        <v>198</v>
      </c>
      <c r="H174" s="272">
        <v>5</v>
      </c>
      <c r="I174" s="273"/>
      <c r="J174" s="272">
        <f>ROUND(I174*H174,0)</f>
        <v>0</v>
      </c>
      <c r="K174" s="270" t="s">
        <v>127</v>
      </c>
      <c r="L174" s="274"/>
      <c r="M174" s="275" t="s">
        <v>1</v>
      </c>
      <c r="N174" s="276" t="s">
        <v>40</v>
      </c>
      <c r="O174" s="90"/>
      <c r="P174" s="242">
        <f>O174*H174</f>
        <v>0</v>
      </c>
      <c r="Q174" s="242">
        <v>0.068000000000000005</v>
      </c>
      <c r="R174" s="242">
        <f>Q174*H174</f>
        <v>0.34000000000000002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160</v>
      </c>
      <c r="AT174" s="244" t="s">
        <v>170</v>
      </c>
      <c r="AU174" s="244" t="s">
        <v>84</v>
      </c>
      <c r="AY174" s="16" t="s">
        <v>121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6" t="s">
        <v>8</v>
      </c>
      <c r="BK174" s="245">
        <f>ROUND(I174*H174,0)</f>
        <v>0</v>
      </c>
      <c r="BL174" s="16" t="s">
        <v>128</v>
      </c>
      <c r="BM174" s="244" t="s">
        <v>381</v>
      </c>
    </row>
    <row r="175" s="2" customFormat="1" ht="21.75" customHeight="1">
      <c r="A175" s="37"/>
      <c r="B175" s="38"/>
      <c r="C175" s="268" t="s">
        <v>260</v>
      </c>
      <c r="D175" s="268" t="s">
        <v>170</v>
      </c>
      <c r="E175" s="269" t="s">
        <v>382</v>
      </c>
      <c r="F175" s="270" t="s">
        <v>383</v>
      </c>
      <c r="G175" s="271" t="s">
        <v>198</v>
      </c>
      <c r="H175" s="272">
        <v>2</v>
      </c>
      <c r="I175" s="273"/>
      <c r="J175" s="272">
        <f>ROUND(I175*H175,0)</f>
        <v>0</v>
      </c>
      <c r="K175" s="270" t="s">
        <v>127</v>
      </c>
      <c r="L175" s="274"/>
      <c r="M175" s="275" t="s">
        <v>1</v>
      </c>
      <c r="N175" s="276" t="s">
        <v>40</v>
      </c>
      <c r="O175" s="90"/>
      <c r="P175" s="242">
        <f>O175*H175</f>
        <v>0</v>
      </c>
      <c r="Q175" s="242">
        <v>0.081000000000000003</v>
      </c>
      <c r="R175" s="242">
        <f>Q175*H175</f>
        <v>0.16200000000000001</v>
      </c>
      <c r="S175" s="242">
        <v>0</v>
      </c>
      <c r="T175" s="24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4" t="s">
        <v>160</v>
      </c>
      <c r="AT175" s="244" t="s">
        <v>170</v>
      </c>
      <c r="AU175" s="244" t="s">
        <v>84</v>
      </c>
      <c r="AY175" s="16" t="s">
        <v>121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16" t="s">
        <v>8</v>
      </c>
      <c r="BK175" s="245">
        <f>ROUND(I175*H175,0)</f>
        <v>0</v>
      </c>
      <c r="BL175" s="16" t="s">
        <v>128</v>
      </c>
      <c r="BM175" s="244" t="s">
        <v>384</v>
      </c>
    </row>
    <row r="176" s="2" customFormat="1" ht="21.75" customHeight="1">
      <c r="A176" s="37"/>
      <c r="B176" s="38"/>
      <c r="C176" s="234" t="s">
        <v>264</v>
      </c>
      <c r="D176" s="234" t="s">
        <v>123</v>
      </c>
      <c r="E176" s="235" t="s">
        <v>385</v>
      </c>
      <c r="F176" s="236" t="s">
        <v>386</v>
      </c>
      <c r="G176" s="237" t="s">
        <v>198</v>
      </c>
      <c r="H176" s="238">
        <v>1</v>
      </c>
      <c r="I176" s="239"/>
      <c r="J176" s="238">
        <f>ROUND(I176*H176,0)</f>
        <v>0</v>
      </c>
      <c r="K176" s="236" t="s">
        <v>127</v>
      </c>
      <c r="L176" s="43"/>
      <c r="M176" s="240" t="s">
        <v>1</v>
      </c>
      <c r="N176" s="241" t="s">
        <v>40</v>
      </c>
      <c r="O176" s="90"/>
      <c r="P176" s="242">
        <f>O176*H176</f>
        <v>0</v>
      </c>
      <c r="Q176" s="242">
        <v>0.14494000000000001</v>
      </c>
      <c r="R176" s="242">
        <f>Q176*H176</f>
        <v>0.14494000000000001</v>
      </c>
      <c r="S176" s="242">
        <v>0</v>
      </c>
      <c r="T176" s="24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4" t="s">
        <v>128</v>
      </c>
      <c r="AT176" s="244" t="s">
        <v>123</v>
      </c>
      <c r="AU176" s="244" t="s">
        <v>84</v>
      </c>
      <c r="AY176" s="16" t="s">
        <v>121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6" t="s">
        <v>8</v>
      </c>
      <c r="BK176" s="245">
        <f>ROUND(I176*H176,0)</f>
        <v>0</v>
      </c>
      <c r="BL176" s="16" t="s">
        <v>128</v>
      </c>
      <c r="BM176" s="244" t="s">
        <v>387</v>
      </c>
    </row>
    <row r="177" s="2" customFormat="1" ht="21.75" customHeight="1">
      <c r="A177" s="37"/>
      <c r="B177" s="38"/>
      <c r="C177" s="268" t="s">
        <v>268</v>
      </c>
      <c r="D177" s="268" t="s">
        <v>170</v>
      </c>
      <c r="E177" s="269" t="s">
        <v>388</v>
      </c>
      <c r="F177" s="270" t="s">
        <v>389</v>
      </c>
      <c r="G177" s="271" t="s">
        <v>198</v>
      </c>
      <c r="H177" s="272">
        <v>1</v>
      </c>
      <c r="I177" s="273"/>
      <c r="J177" s="272">
        <f>ROUND(I177*H177,0)</f>
        <v>0</v>
      </c>
      <c r="K177" s="270" t="s">
        <v>127</v>
      </c>
      <c r="L177" s="274"/>
      <c r="M177" s="275" t="s">
        <v>1</v>
      </c>
      <c r="N177" s="276" t="s">
        <v>40</v>
      </c>
      <c r="O177" s="90"/>
      <c r="P177" s="242">
        <f>O177*H177</f>
        <v>0</v>
      </c>
      <c r="Q177" s="242">
        <v>0.34699999999999998</v>
      </c>
      <c r="R177" s="242">
        <f>Q177*H177</f>
        <v>0.34699999999999998</v>
      </c>
      <c r="S177" s="242">
        <v>0</v>
      </c>
      <c r="T177" s="24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4" t="s">
        <v>160</v>
      </c>
      <c r="AT177" s="244" t="s">
        <v>170</v>
      </c>
      <c r="AU177" s="244" t="s">
        <v>84</v>
      </c>
      <c r="AY177" s="16" t="s">
        <v>121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6" t="s">
        <v>8</v>
      </c>
      <c r="BK177" s="245">
        <f>ROUND(I177*H177,0)</f>
        <v>0</v>
      </c>
      <c r="BL177" s="16" t="s">
        <v>128</v>
      </c>
      <c r="BM177" s="244" t="s">
        <v>390</v>
      </c>
    </row>
    <row r="178" s="2" customFormat="1" ht="16.5" customHeight="1">
      <c r="A178" s="37"/>
      <c r="B178" s="38"/>
      <c r="C178" s="234" t="s">
        <v>272</v>
      </c>
      <c r="D178" s="234" t="s">
        <v>123</v>
      </c>
      <c r="E178" s="235" t="s">
        <v>391</v>
      </c>
      <c r="F178" s="236" t="s">
        <v>392</v>
      </c>
      <c r="G178" s="237" t="s">
        <v>198</v>
      </c>
      <c r="H178" s="238">
        <v>6</v>
      </c>
      <c r="I178" s="239"/>
      <c r="J178" s="238">
        <f>ROUND(I178*H178,0)</f>
        <v>0</v>
      </c>
      <c r="K178" s="236" t="s">
        <v>127</v>
      </c>
      <c r="L178" s="43"/>
      <c r="M178" s="240" t="s">
        <v>1</v>
      </c>
      <c r="N178" s="241" t="s">
        <v>40</v>
      </c>
      <c r="O178" s="90"/>
      <c r="P178" s="242">
        <f>O178*H178</f>
        <v>0</v>
      </c>
      <c r="Q178" s="242">
        <v>0.0117</v>
      </c>
      <c r="R178" s="242">
        <f>Q178*H178</f>
        <v>0.070199999999999999</v>
      </c>
      <c r="S178" s="242">
        <v>0</v>
      </c>
      <c r="T178" s="24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4" t="s">
        <v>128</v>
      </c>
      <c r="AT178" s="244" t="s">
        <v>123</v>
      </c>
      <c r="AU178" s="244" t="s">
        <v>84</v>
      </c>
      <c r="AY178" s="16" t="s">
        <v>121</v>
      </c>
      <c r="BE178" s="245">
        <f>IF(N178="základní",J178,0)</f>
        <v>0</v>
      </c>
      <c r="BF178" s="245">
        <f>IF(N178="snížená",J178,0)</f>
        <v>0</v>
      </c>
      <c r="BG178" s="245">
        <f>IF(N178="zákl. přenesená",J178,0)</f>
        <v>0</v>
      </c>
      <c r="BH178" s="245">
        <f>IF(N178="sníž. přenesená",J178,0)</f>
        <v>0</v>
      </c>
      <c r="BI178" s="245">
        <f>IF(N178="nulová",J178,0)</f>
        <v>0</v>
      </c>
      <c r="BJ178" s="16" t="s">
        <v>8</v>
      </c>
      <c r="BK178" s="245">
        <f>ROUND(I178*H178,0)</f>
        <v>0</v>
      </c>
      <c r="BL178" s="16" t="s">
        <v>128</v>
      </c>
      <c r="BM178" s="244" t="s">
        <v>393</v>
      </c>
    </row>
    <row r="179" s="2" customFormat="1" ht="21.75" customHeight="1">
      <c r="A179" s="37"/>
      <c r="B179" s="38"/>
      <c r="C179" s="268" t="s">
        <v>276</v>
      </c>
      <c r="D179" s="268" t="s">
        <v>170</v>
      </c>
      <c r="E179" s="269" t="s">
        <v>394</v>
      </c>
      <c r="F179" s="270" t="s">
        <v>395</v>
      </c>
      <c r="G179" s="271" t="s">
        <v>198</v>
      </c>
      <c r="H179" s="272">
        <v>6</v>
      </c>
      <c r="I179" s="273"/>
      <c r="J179" s="272">
        <f>ROUND(I179*H179,0)</f>
        <v>0</v>
      </c>
      <c r="K179" s="270" t="s">
        <v>127</v>
      </c>
      <c r="L179" s="274"/>
      <c r="M179" s="275" t="s">
        <v>1</v>
      </c>
      <c r="N179" s="276" t="s">
        <v>40</v>
      </c>
      <c r="O179" s="90"/>
      <c r="P179" s="242">
        <f>O179*H179</f>
        <v>0</v>
      </c>
      <c r="Q179" s="242">
        <v>0.045999999999999999</v>
      </c>
      <c r="R179" s="242">
        <f>Q179*H179</f>
        <v>0.27600000000000002</v>
      </c>
      <c r="S179" s="242">
        <v>0</v>
      </c>
      <c r="T179" s="24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4" t="s">
        <v>160</v>
      </c>
      <c r="AT179" s="244" t="s">
        <v>170</v>
      </c>
      <c r="AU179" s="244" t="s">
        <v>84</v>
      </c>
      <c r="AY179" s="16" t="s">
        <v>121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6" t="s">
        <v>8</v>
      </c>
      <c r="BK179" s="245">
        <f>ROUND(I179*H179,0)</f>
        <v>0</v>
      </c>
      <c r="BL179" s="16" t="s">
        <v>128</v>
      </c>
      <c r="BM179" s="244" t="s">
        <v>396</v>
      </c>
    </row>
    <row r="180" s="2" customFormat="1" ht="16.5" customHeight="1">
      <c r="A180" s="37"/>
      <c r="B180" s="38"/>
      <c r="C180" s="234" t="s">
        <v>282</v>
      </c>
      <c r="D180" s="234" t="s">
        <v>123</v>
      </c>
      <c r="E180" s="235" t="s">
        <v>397</v>
      </c>
      <c r="F180" s="236" t="s">
        <v>398</v>
      </c>
      <c r="G180" s="237" t="s">
        <v>179</v>
      </c>
      <c r="H180" s="238">
        <v>140.40000000000001</v>
      </c>
      <c r="I180" s="239"/>
      <c r="J180" s="238">
        <f>ROUND(I180*H180,0)</f>
        <v>0</v>
      </c>
      <c r="K180" s="236" t="s">
        <v>127</v>
      </c>
      <c r="L180" s="43"/>
      <c r="M180" s="240" t="s">
        <v>1</v>
      </c>
      <c r="N180" s="241" t="s">
        <v>40</v>
      </c>
      <c r="O180" s="90"/>
      <c r="P180" s="242">
        <f>O180*H180</f>
        <v>0</v>
      </c>
      <c r="Q180" s="242">
        <v>9.0000000000000006E-05</v>
      </c>
      <c r="R180" s="242">
        <f>Q180*H180</f>
        <v>0.012636000000000001</v>
      </c>
      <c r="S180" s="242">
        <v>0</v>
      </c>
      <c r="T180" s="24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4" t="s">
        <v>128</v>
      </c>
      <c r="AT180" s="244" t="s">
        <v>123</v>
      </c>
      <c r="AU180" s="244" t="s">
        <v>84</v>
      </c>
      <c r="AY180" s="16" t="s">
        <v>121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6" t="s">
        <v>8</v>
      </c>
      <c r="BK180" s="245">
        <f>ROUND(I180*H180,0)</f>
        <v>0</v>
      </c>
      <c r="BL180" s="16" t="s">
        <v>128</v>
      </c>
      <c r="BM180" s="244" t="s">
        <v>399</v>
      </c>
    </row>
    <row r="181" s="13" customFormat="1">
      <c r="A181" s="13"/>
      <c r="B181" s="246"/>
      <c r="C181" s="247"/>
      <c r="D181" s="248" t="s">
        <v>130</v>
      </c>
      <c r="E181" s="249" t="s">
        <v>1</v>
      </c>
      <c r="F181" s="250" t="s">
        <v>320</v>
      </c>
      <c r="G181" s="247"/>
      <c r="H181" s="251">
        <v>140.40000000000001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130</v>
      </c>
      <c r="AU181" s="257" t="s">
        <v>84</v>
      </c>
      <c r="AV181" s="13" t="s">
        <v>84</v>
      </c>
      <c r="AW181" s="13" t="s">
        <v>31</v>
      </c>
      <c r="AX181" s="13" t="s">
        <v>8</v>
      </c>
      <c r="AY181" s="257" t="s">
        <v>121</v>
      </c>
    </row>
    <row r="182" s="12" customFormat="1" ht="22.8" customHeight="1">
      <c r="A182" s="12"/>
      <c r="B182" s="218"/>
      <c r="C182" s="219"/>
      <c r="D182" s="220" t="s">
        <v>74</v>
      </c>
      <c r="E182" s="232" t="s">
        <v>280</v>
      </c>
      <c r="F182" s="232" t="s">
        <v>281</v>
      </c>
      <c r="G182" s="219"/>
      <c r="H182" s="219"/>
      <c r="I182" s="222"/>
      <c r="J182" s="233">
        <f>BK182</f>
        <v>0</v>
      </c>
      <c r="K182" s="219"/>
      <c r="L182" s="224"/>
      <c r="M182" s="225"/>
      <c r="N182" s="226"/>
      <c r="O182" s="226"/>
      <c r="P182" s="227">
        <f>SUM(P183:P186)</f>
        <v>0</v>
      </c>
      <c r="Q182" s="226"/>
      <c r="R182" s="227">
        <f>SUM(R183:R186)</f>
        <v>0</v>
      </c>
      <c r="S182" s="226"/>
      <c r="T182" s="22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9" t="s">
        <v>8</v>
      </c>
      <c r="AT182" s="230" t="s">
        <v>74</v>
      </c>
      <c r="AU182" s="230" t="s">
        <v>8</v>
      </c>
      <c r="AY182" s="229" t="s">
        <v>121</v>
      </c>
      <c r="BK182" s="231">
        <f>SUM(BK183:BK186)</f>
        <v>0</v>
      </c>
    </row>
    <row r="183" s="2" customFormat="1" ht="21.75" customHeight="1">
      <c r="A183" s="37"/>
      <c r="B183" s="38"/>
      <c r="C183" s="234" t="s">
        <v>286</v>
      </c>
      <c r="D183" s="234" t="s">
        <v>123</v>
      </c>
      <c r="E183" s="235" t="s">
        <v>283</v>
      </c>
      <c r="F183" s="236" t="s">
        <v>284</v>
      </c>
      <c r="G183" s="237" t="s">
        <v>157</v>
      </c>
      <c r="H183" s="238">
        <v>54.210000000000001</v>
      </c>
      <c r="I183" s="239"/>
      <c r="J183" s="238">
        <f>ROUND(I183*H183,0)</f>
        <v>0</v>
      </c>
      <c r="K183" s="236" t="s">
        <v>127</v>
      </c>
      <c r="L183" s="43"/>
      <c r="M183" s="240" t="s">
        <v>1</v>
      </c>
      <c r="N183" s="241" t="s">
        <v>40</v>
      </c>
      <c r="O183" s="90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4" t="s">
        <v>128</v>
      </c>
      <c r="AT183" s="244" t="s">
        <v>123</v>
      </c>
      <c r="AU183" s="244" t="s">
        <v>84</v>
      </c>
      <c r="AY183" s="16" t="s">
        <v>121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16" t="s">
        <v>8</v>
      </c>
      <c r="BK183" s="245">
        <f>ROUND(I183*H183,0)</f>
        <v>0</v>
      </c>
      <c r="BL183" s="16" t="s">
        <v>128</v>
      </c>
      <c r="BM183" s="244" t="s">
        <v>400</v>
      </c>
    </row>
    <row r="184" s="2" customFormat="1" ht="21.75" customHeight="1">
      <c r="A184" s="37"/>
      <c r="B184" s="38"/>
      <c r="C184" s="234" t="s">
        <v>291</v>
      </c>
      <c r="D184" s="234" t="s">
        <v>123</v>
      </c>
      <c r="E184" s="235" t="s">
        <v>287</v>
      </c>
      <c r="F184" s="236" t="s">
        <v>288</v>
      </c>
      <c r="G184" s="237" t="s">
        <v>157</v>
      </c>
      <c r="H184" s="238">
        <v>813.14999999999998</v>
      </c>
      <c r="I184" s="239"/>
      <c r="J184" s="238">
        <f>ROUND(I184*H184,0)</f>
        <v>0</v>
      </c>
      <c r="K184" s="236" t="s">
        <v>127</v>
      </c>
      <c r="L184" s="43"/>
      <c r="M184" s="240" t="s">
        <v>1</v>
      </c>
      <c r="N184" s="241" t="s">
        <v>40</v>
      </c>
      <c r="O184" s="90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4" t="s">
        <v>128</v>
      </c>
      <c r="AT184" s="244" t="s">
        <v>123</v>
      </c>
      <c r="AU184" s="244" t="s">
        <v>84</v>
      </c>
      <c r="AY184" s="16" t="s">
        <v>121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6" t="s">
        <v>8</v>
      </c>
      <c r="BK184" s="245">
        <f>ROUND(I184*H184,0)</f>
        <v>0</v>
      </c>
      <c r="BL184" s="16" t="s">
        <v>128</v>
      </c>
      <c r="BM184" s="244" t="s">
        <v>401</v>
      </c>
    </row>
    <row r="185" s="13" customFormat="1">
      <c r="A185" s="13"/>
      <c r="B185" s="246"/>
      <c r="C185" s="247"/>
      <c r="D185" s="248" t="s">
        <v>130</v>
      </c>
      <c r="E185" s="247"/>
      <c r="F185" s="250" t="s">
        <v>402</v>
      </c>
      <c r="G185" s="247"/>
      <c r="H185" s="251">
        <v>813.14999999999998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130</v>
      </c>
      <c r="AU185" s="257" t="s">
        <v>84</v>
      </c>
      <c r="AV185" s="13" t="s">
        <v>84</v>
      </c>
      <c r="AW185" s="13" t="s">
        <v>4</v>
      </c>
      <c r="AX185" s="13" t="s">
        <v>8</v>
      </c>
      <c r="AY185" s="257" t="s">
        <v>121</v>
      </c>
    </row>
    <row r="186" s="2" customFormat="1" ht="21.75" customHeight="1">
      <c r="A186" s="37"/>
      <c r="B186" s="38"/>
      <c r="C186" s="234" t="s">
        <v>297</v>
      </c>
      <c r="D186" s="234" t="s">
        <v>123</v>
      </c>
      <c r="E186" s="235" t="s">
        <v>292</v>
      </c>
      <c r="F186" s="236" t="s">
        <v>293</v>
      </c>
      <c r="G186" s="237" t="s">
        <v>157</v>
      </c>
      <c r="H186" s="238">
        <v>54.210000000000001</v>
      </c>
      <c r="I186" s="239"/>
      <c r="J186" s="238">
        <f>ROUND(I186*H186,0)</f>
        <v>0</v>
      </c>
      <c r="K186" s="236" t="s">
        <v>127</v>
      </c>
      <c r="L186" s="43"/>
      <c r="M186" s="240" t="s">
        <v>1</v>
      </c>
      <c r="N186" s="241" t="s">
        <v>40</v>
      </c>
      <c r="O186" s="90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4" t="s">
        <v>128</v>
      </c>
      <c r="AT186" s="244" t="s">
        <v>123</v>
      </c>
      <c r="AU186" s="244" t="s">
        <v>84</v>
      </c>
      <c r="AY186" s="16" t="s">
        <v>121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6" t="s">
        <v>8</v>
      </c>
      <c r="BK186" s="245">
        <f>ROUND(I186*H186,0)</f>
        <v>0</v>
      </c>
      <c r="BL186" s="16" t="s">
        <v>128</v>
      </c>
      <c r="BM186" s="244" t="s">
        <v>403</v>
      </c>
    </row>
    <row r="187" s="12" customFormat="1" ht="22.8" customHeight="1">
      <c r="A187" s="12"/>
      <c r="B187" s="218"/>
      <c r="C187" s="219"/>
      <c r="D187" s="220" t="s">
        <v>74</v>
      </c>
      <c r="E187" s="232" t="s">
        <v>295</v>
      </c>
      <c r="F187" s="232" t="s">
        <v>296</v>
      </c>
      <c r="G187" s="219"/>
      <c r="H187" s="219"/>
      <c r="I187" s="222"/>
      <c r="J187" s="233">
        <f>BK187</f>
        <v>0</v>
      </c>
      <c r="K187" s="219"/>
      <c r="L187" s="224"/>
      <c r="M187" s="225"/>
      <c r="N187" s="226"/>
      <c r="O187" s="226"/>
      <c r="P187" s="227">
        <f>P188</f>
        <v>0</v>
      </c>
      <c r="Q187" s="226"/>
      <c r="R187" s="227">
        <f>R188</f>
        <v>0</v>
      </c>
      <c r="S187" s="226"/>
      <c r="T187" s="22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9" t="s">
        <v>8</v>
      </c>
      <c r="AT187" s="230" t="s">
        <v>74</v>
      </c>
      <c r="AU187" s="230" t="s">
        <v>8</v>
      </c>
      <c r="AY187" s="229" t="s">
        <v>121</v>
      </c>
      <c r="BK187" s="231">
        <f>BK188</f>
        <v>0</v>
      </c>
    </row>
    <row r="188" s="2" customFormat="1" ht="21.75" customHeight="1">
      <c r="A188" s="37"/>
      <c r="B188" s="38"/>
      <c r="C188" s="234" t="s">
        <v>404</v>
      </c>
      <c r="D188" s="234" t="s">
        <v>123</v>
      </c>
      <c r="E188" s="235" t="s">
        <v>298</v>
      </c>
      <c r="F188" s="236" t="s">
        <v>299</v>
      </c>
      <c r="G188" s="237" t="s">
        <v>157</v>
      </c>
      <c r="H188" s="238">
        <v>37.5</v>
      </c>
      <c r="I188" s="239"/>
      <c r="J188" s="238">
        <f>ROUND(I188*H188,0)</f>
        <v>0</v>
      </c>
      <c r="K188" s="236" t="s">
        <v>127</v>
      </c>
      <c r="L188" s="43"/>
      <c r="M188" s="277" t="s">
        <v>1</v>
      </c>
      <c r="N188" s="278" t="s">
        <v>40</v>
      </c>
      <c r="O188" s="279"/>
      <c r="P188" s="280">
        <f>O188*H188</f>
        <v>0</v>
      </c>
      <c r="Q188" s="280">
        <v>0</v>
      </c>
      <c r="R188" s="280">
        <f>Q188*H188</f>
        <v>0</v>
      </c>
      <c r="S188" s="280">
        <v>0</v>
      </c>
      <c r="T188" s="2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4" t="s">
        <v>128</v>
      </c>
      <c r="AT188" s="244" t="s">
        <v>123</v>
      </c>
      <c r="AU188" s="244" t="s">
        <v>84</v>
      </c>
      <c r="AY188" s="16" t="s">
        <v>121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6" t="s">
        <v>8</v>
      </c>
      <c r="BK188" s="245">
        <f>ROUND(I188*H188,0)</f>
        <v>0</v>
      </c>
      <c r="BL188" s="16" t="s">
        <v>128</v>
      </c>
      <c r="BM188" s="244" t="s">
        <v>405</v>
      </c>
    </row>
    <row r="189" s="2" customFormat="1" ht="6.96" customHeight="1">
      <c r="A189" s="37"/>
      <c r="B189" s="65"/>
      <c r="C189" s="66"/>
      <c r="D189" s="66"/>
      <c r="E189" s="66"/>
      <c r="F189" s="66"/>
      <c r="G189" s="66"/>
      <c r="H189" s="66"/>
      <c r="I189" s="182"/>
      <c r="J189" s="66"/>
      <c r="K189" s="66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IJxU6UCWp2hSkFEMg7KBpgEVPtnmTZHPKsg8y9Vl99E36IZTt1rNXZvl+GxeSQTOGc26Si0dRPf9W9u5xImChw==" hashValue="uD835bdnxY1sVp2hdlj8RaZD3ojuoO45+3DUXXSfSDlsyJWlE8ZrcAaACId+3npc8el4h0sGNFOfvXRj6ltIvQ==" algorithmName="SHA-512" password="CC35"/>
  <autoFilter ref="C122:K18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84</v>
      </c>
    </row>
    <row r="4" hidden="1" s="1" customFormat="1" ht="24.96" customHeight="1">
      <c r="B4" s="19"/>
      <c r="D4" s="139" t="s">
        <v>91</v>
      </c>
      <c r="I4" s="135"/>
      <c r="L4" s="19"/>
      <c r="M4" s="140" t="s">
        <v>11</v>
      </c>
      <c r="AT4" s="16" t="s">
        <v>4</v>
      </c>
    </row>
    <row r="5" hidden="1" s="1" customFormat="1" ht="6.96" customHeight="1">
      <c r="B5" s="19"/>
      <c r="I5" s="135"/>
      <c r="L5" s="19"/>
    </row>
    <row r="6" hidden="1" s="1" customFormat="1" ht="12" customHeight="1">
      <c r="B6" s="19"/>
      <c r="D6" s="141" t="s">
        <v>16</v>
      </c>
      <c r="I6" s="135"/>
      <c r="L6" s="19"/>
    </row>
    <row r="7" hidden="1" s="1" customFormat="1" ht="16.5" customHeight="1">
      <c r="B7" s="19"/>
      <c r="E7" s="142" t="str">
        <f>'Rekapitulace stavby'!K6</f>
        <v>Úprava příjezdu k objektu ZŠ u zimního stadionu Rychnov nad Kněžnou</v>
      </c>
      <c r="F7" s="141"/>
      <c r="G7" s="141"/>
      <c r="H7" s="141"/>
      <c r="I7" s="135"/>
      <c r="L7" s="19"/>
    </row>
    <row r="8" hidden="1" s="2" customFormat="1" ht="12" customHeight="1">
      <c r="A8" s="37"/>
      <c r="B8" s="43"/>
      <c r="C8" s="37"/>
      <c r="D8" s="141" t="s">
        <v>92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4" t="s">
        <v>406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4. 3. 2020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27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27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5" t="s">
        <v>33</v>
      </c>
      <c r="F24" s="37"/>
      <c r="G24" s="37"/>
      <c r="H24" s="37"/>
      <c r="I24" s="146" t="s">
        <v>27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1" t="s">
        <v>34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5" t="s">
        <v>35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7" t="s">
        <v>37</v>
      </c>
      <c r="G32" s="37"/>
      <c r="H32" s="37"/>
      <c r="I32" s="158" t="s">
        <v>36</v>
      </c>
      <c r="J32" s="15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9" t="s">
        <v>39</v>
      </c>
      <c r="E33" s="141" t="s">
        <v>40</v>
      </c>
      <c r="F33" s="160">
        <f>ROUND((SUM(BE120:BE139)),  2)</f>
        <v>0</v>
      </c>
      <c r="G33" s="37"/>
      <c r="H33" s="37"/>
      <c r="I33" s="161">
        <v>0.20999999999999999</v>
      </c>
      <c r="J33" s="160">
        <f>ROUND(((SUM(BE120:BE139))*I33),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1" t="s">
        <v>41</v>
      </c>
      <c r="F34" s="160">
        <f>ROUND((SUM(BF120:BF139)),  2)</f>
        <v>0</v>
      </c>
      <c r="G34" s="37"/>
      <c r="H34" s="37"/>
      <c r="I34" s="161">
        <v>0.14999999999999999</v>
      </c>
      <c r="J34" s="160">
        <f>ROUND(((SUM(BF120:BF139))*I34),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60">
        <f>ROUND((SUM(BG120:BG139)),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60">
        <f>ROUND((SUM(BH120:BH139)),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60">
        <f>ROUND((SUM(BI120:BI139)),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I41" s="135"/>
      <c r="L41" s="19"/>
    </row>
    <row r="42" hidden="1" s="1" customFormat="1" ht="14.4" customHeight="1">
      <c r="B42" s="19"/>
      <c r="I42" s="135"/>
      <c r="L42" s="19"/>
    </row>
    <row r="43" hidden="1" s="1" customFormat="1" ht="14.4" customHeight="1">
      <c r="B43" s="19"/>
      <c r="I43" s="135"/>
      <c r="L43" s="19"/>
    </row>
    <row r="44" hidden="1" s="1" customFormat="1" ht="14.4" customHeight="1">
      <c r="B44" s="19"/>
      <c r="I44" s="135"/>
      <c r="L44" s="19"/>
    </row>
    <row r="45" hidden="1" s="1" customFormat="1" ht="14.4" customHeight="1">
      <c r="B45" s="19"/>
      <c r="I45" s="135"/>
      <c r="L45" s="19"/>
    </row>
    <row r="46" hidden="1" s="1" customFormat="1" ht="14.4" customHeight="1">
      <c r="B46" s="19"/>
      <c r="I46" s="135"/>
      <c r="L46" s="19"/>
    </row>
    <row r="47" hidden="1" s="1" customFormat="1" ht="14.4" customHeight="1">
      <c r="B47" s="19"/>
      <c r="I47" s="135"/>
      <c r="L47" s="19"/>
    </row>
    <row r="48" hidden="1" s="1" customFormat="1" ht="14.4" customHeight="1">
      <c r="B48" s="19"/>
      <c r="I48" s="135"/>
      <c r="L48" s="19"/>
    </row>
    <row r="49" hidden="1" s="1" customFormat="1" ht="14.4" customHeight="1">
      <c r="B49" s="19"/>
      <c r="I49" s="135"/>
      <c r="L49" s="19"/>
    </row>
    <row r="50" hidden="1" s="2" customFormat="1" ht="14.4" customHeight="1">
      <c r="B50" s="62"/>
      <c r="D50" s="170" t="s">
        <v>48</v>
      </c>
      <c r="E50" s="171"/>
      <c r="F50" s="171"/>
      <c r="G50" s="170" t="s">
        <v>49</v>
      </c>
      <c r="H50" s="171"/>
      <c r="I50" s="172"/>
      <c r="J50" s="171"/>
      <c r="K50" s="171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6"/>
      <c r="J61" s="177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0" t="s">
        <v>52</v>
      </c>
      <c r="E65" s="178"/>
      <c r="F65" s="178"/>
      <c r="G65" s="170" t="s">
        <v>53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6"/>
      <c r="J76" s="177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Úprava příjezdu k objektu ZŠ u zimního stadionu Rychnov nad Kněžnou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SO-03 - VRN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4. 3. 2020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6" t="s">
        <v>32</v>
      </c>
      <c r="J92" s="35" t="str">
        <f>E24</f>
        <v>Ing. Roman Charvát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95</v>
      </c>
      <c r="D94" s="188"/>
      <c r="E94" s="188"/>
      <c r="F94" s="188"/>
      <c r="G94" s="188"/>
      <c r="H94" s="188"/>
      <c r="I94" s="189"/>
      <c r="J94" s="190" t="s">
        <v>96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97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92"/>
      <c r="C97" s="193"/>
      <c r="D97" s="194" t="s">
        <v>407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408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409</v>
      </c>
      <c r="E99" s="202"/>
      <c r="F99" s="202"/>
      <c r="G99" s="202"/>
      <c r="H99" s="202"/>
      <c r="I99" s="203"/>
      <c r="J99" s="204">
        <f>J128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410</v>
      </c>
      <c r="E100" s="202"/>
      <c r="F100" s="202"/>
      <c r="G100" s="202"/>
      <c r="H100" s="202"/>
      <c r="I100" s="203"/>
      <c r="J100" s="204">
        <f>J138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106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Úprava příjezdu k objektu ZŠ u zimního stadionu Rychnov nad Kněžnou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92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SO-03 - VRN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146" t="s">
        <v>22</v>
      </c>
      <c r="J114" s="78" t="str">
        <f>IF(J12="","",J12)</f>
        <v>4. 3. 2020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146" t="s">
        <v>30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146" t="s">
        <v>32</v>
      </c>
      <c r="J117" s="35" t="str">
        <f>E24</f>
        <v>Ing. Roman Charvát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107</v>
      </c>
      <c r="D119" s="209" t="s">
        <v>60</v>
      </c>
      <c r="E119" s="209" t="s">
        <v>56</v>
      </c>
      <c r="F119" s="209" t="s">
        <v>57</v>
      </c>
      <c r="G119" s="209" t="s">
        <v>108</v>
      </c>
      <c r="H119" s="209" t="s">
        <v>109</v>
      </c>
      <c r="I119" s="210" t="s">
        <v>110</v>
      </c>
      <c r="J119" s="209" t="s">
        <v>96</v>
      </c>
      <c r="K119" s="211" t="s">
        <v>111</v>
      </c>
      <c r="L119" s="212"/>
      <c r="M119" s="99" t="s">
        <v>1</v>
      </c>
      <c r="N119" s="100" t="s">
        <v>39</v>
      </c>
      <c r="O119" s="100" t="s">
        <v>112</v>
      </c>
      <c r="P119" s="100" t="s">
        <v>113</v>
      </c>
      <c r="Q119" s="100" t="s">
        <v>114</v>
      </c>
      <c r="R119" s="100" t="s">
        <v>115</v>
      </c>
      <c r="S119" s="100" t="s">
        <v>116</v>
      </c>
      <c r="T119" s="101" t="s">
        <v>117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118</v>
      </c>
      <c r="D120" s="39"/>
      <c r="E120" s="39"/>
      <c r="F120" s="39"/>
      <c r="G120" s="39"/>
      <c r="H120" s="39"/>
      <c r="I120" s="143"/>
      <c r="J120" s="213">
        <f>BK120</f>
        <v>0</v>
      </c>
      <c r="K120" s="39"/>
      <c r="L120" s="43"/>
      <c r="M120" s="102"/>
      <c r="N120" s="214"/>
      <c r="O120" s="103"/>
      <c r="P120" s="215">
        <f>P121</f>
        <v>0</v>
      </c>
      <c r="Q120" s="103"/>
      <c r="R120" s="215">
        <f>R121</f>
        <v>0</v>
      </c>
      <c r="S120" s="103"/>
      <c r="T120" s="216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98</v>
      </c>
      <c r="BK120" s="217">
        <f>BK121</f>
        <v>0</v>
      </c>
    </row>
    <row r="121" s="12" customFormat="1" ht="25.92" customHeight="1">
      <c r="A121" s="12"/>
      <c r="B121" s="218"/>
      <c r="C121" s="219"/>
      <c r="D121" s="220" t="s">
        <v>74</v>
      </c>
      <c r="E121" s="221" t="s">
        <v>89</v>
      </c>
      <c r="F121" s="221" t="s">
        <v>411</v>
      </c>
      <c r="G121" s="219"/>
      <c r="H121" s="219"/>
      <c r="I121" s="222"/>
      <c r="J121" s="223">
        <f>BK121</f>
        <v>0</v>
      </c>
      <c r="K121" s="219"/>
      <c r="L121" s="224"/>
      <c r="M121" s="225"/>
      <c r="N121" s="226"/>
      <c r="O121" s="226"/>
      <c r="P121" s="227">
        <f>P122+P128+P138</f>
        <v>0</v>
      </c>
      <c r="Q121" s="226"/>
      <c r="R121" s="227">
        <f>R122+R128+R138</f>
        <v>0</v>
      </c>
      <c r="S121" s="226"/>
      <c r="T121" s="228">
        <f>T122+T128+T138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145</v>
      </c>
      <c r="AT121" s="230" t="s">
        <v>74</v>
      </c>
      <c r="AU121" s="230" t="s">
        <v>75</v>
      </c>
      <c r="AY121" s="229" t="s">
        <v>121</v>
      </c>
      <c r="BK121" s="231">
        <f>BK122+BK128+BK138</f>
        <v>0</v>
      </c>
    </row>
    <row r="122" s="12" customFormat="1" ht="22.8" customHeight="1">
      <c r="A122" s="12"/>
      <c r="B122" s="218"/>
      <c r="C122" s="219"/>
      <c r="D122" s="220" t="s">
        <v>74</v>
      </c>
      <c r="E122" s="232" t="s">
        <v>412</v>
      </c>
      <c r="F122" s="232" t="s">
        <v>413</v>
      </c>
      <c r="G122" s="219"/>
      <c r="H122" s="219"/>
      <c r="I122" s="222"/>
      <c r="J122" s="233">
        <f>BK122</f>
        <v>0</v>
      </c>
      <c r="K122" s="219"/>
      <c r="L122" s="224"/>
      <c r="M122" s="225"/>
      <c r="N122" s="226"/>
      <c r="O122" s="226"/>
      <c r="P122" s="227">
        <f>SUM(P123:P127)</f>
        <v>0</v>
      </c>
      <c r="Q122" s="226"/>
      <c r="R122" s="227">
        <f>SUM(R123:R127)</f>
        <v>0</v>
      </c>
      <c r="S122" s="226"/>
      <c r="T122" s="228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9" t="s">
        <v>145</v>
      </c>
      <c r="AT122" s="230" t="s">
        <v>74</v>
      </c>
      <c r="AU122" s="230" t="s">
        <v>8</v>
      </c>
      <c r="AY122" s="229" t="s">
        <v>121</v>
      </c>
      <c r="BK122" s="231">
        <f>SUM(BK123:BK127)</f>
        <v>0</v>
      </c>
    </row>
    <row r="123" s="2" customFormat="1" ht="16.5" customHeight="1">
      <c r="A123" s="37"/>
      <c r="B123" s="38"/>
      <c r="C123" s="234" t="s">
        <v>8</v>
      </c>
      <c r="D123" s="234" t="s">
        <v>123</v>
      </c>
      <c r="E123" s="235" t="s">
        <v>414</v>
      </c>
      <c r="F123" s="236" t="s">
        <v>415</v>
      </c>
      <c r="G123" s="237" t="s">
        <v>416</v>
      </c>
      <c r="H123" s="238">
        <v>1</v>
      </c>
      <c r="I123" s="239"/>
      <c r="J123" s="238">
        <f>ROUND(I123*H123,0)</f>
        <v>0</v>
      </c>
      <c r="K123" s="236" t="s">
        <v>417</v>
      </c>
      <c r="L123" s="43"/>
      <c r="M123" s="240" t="s">
        <v>1</v>
      </c>
      <c r="N123" s="241" t="s">
        <v>40</v>
      </c>
      <c r="O123" s="90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4" t="s">
        <v>418</v>
      </c>
      <c r="AT123" s="244" t="s">
        <v>123</v>
      </c>
      <c r="AU123" s="244" t="s">
        <v>84</v>
      </c>
      <c r="AY123" s="16" t="s">
        <v>121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16" t="s">
        <v>8</v>
      </c>
      <c r="BK123" s="245">
        <f>ROUND(I123*H123,0)</f>
        <v>0</v>
      </c>
      <c r="BL123" s="16" t="s">
        <v>418</v>
      </c>
      <c r="BM123" s="244" t="s">
        <v>419</v>
      </c>
    </row>
    <row r="124" s="2" customFormat="1" ht="16.5" customHeight="1">
      <c r="A124" s="37"/>
      <c r="B124" s="38"/>
      <c r="C124" s="234" t="s">
        <v>84</v>
      </c>
      <c r="D124" s="234" t="s">
        <v>123</v>
      </c>
      <c r="E124" s="235" t="s">
        <v>420</v>
      </c>
      <c r="F124" s="236" t="s">
        <v>421</v>
      </c>
      <c r="G124" s="237" t="s">
        <v>416</v>
      </c>
      <c r="H124" s="238">
        <v>1</v>
      </c>
      <c r="I124" s="239"/>
      <c r="J124" s="238">
        <f>ROUND(I124*H124,0)</f>
        <v>0</v>
      </c>
      <c r="K124" s="236" t="s">
        <v>417</v>
      </c>
      <c r="L124" s="43"/>
      <c r="M124" s="240" t="s">
        <v>1</v>
      </c>
      <c r="N124" s="241" t="s">
        <v>40</v>
      </c>
      <c r="O124" s="90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44" t="s">
        <v>418</v>
      </c>
      <c r="AT124" s="244" t="s">
        <v>123</v>
      </c>
      <c r="AU124" s="244" t="s">
        <v>84</v>
      </c>
      <c r="AY124" s="16" t="s">
        <v>121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6" t="s">
        <v>8</v>
      </c>
      <c r="BK124" s="245">
        <f>ROUND(I124*H124,0)</f>
        <v>0</v>
      </c>
      <c r="BL124" s="16" t="s">
        <v>418</v>
      </c>
      <c r="BM124" s="244" t="s">
        <v>422</v>
      </c>
    </row>
    <row r="125" s="2" customFormat="1" ht="16.5" customHeight="1">
      <c r="A125" s="37"/>
      <c r="B125" s="38"/>
      <c r="C125" s="234" t="s">
        <v>135</v>
      </c>
      <c r="D125" s="234" t="s">
        <v>123</v>
      </c>
      <c r="E125" s="235" t="s">
        <v>423</v>
      </c>
      <c r="F125" s="236" t="s">
        <v>424</v>
      </c>
      <c r="G125" s="237" t="s">
        <v>416</v>
      </c>
      <c r="H125" s="238">
        <v>1</v>
      </c>
      <c r="I125" s="239"/>
      <c r="J125" s="238">
        <f>ROUND(I125*H125,0)</f>
        <v>0</v>
      </c>
      <c r="K125" s="236" t="s">
        <v>417</v>
      </c>
      <c r="L125" s="43"/>
      <c r="M125" s="240" t="s">
        <v>1</v>
      </c>
      <c r="N125" s="241" t="s">
        <v>40</v>
      </c>
      <c r="O125" s="90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4" t="s">
        <v>418</v>
      </c>
      <c r="AT125" s="244" t="s">
        <v>123</v>
      </c>
      <c r="AU125" s="244" t="s">
        <v>84</v>
      </c>
      <c r="AY125" s="16" t="s">
        <v>121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16" t="s">
        <v>8</v>
      </c>
      <c r="BK125" s="245">
        <f>ROUND(I125*H125,0)</f>
        <v>0</v>
      </c>
      <c r="BL125" s="16" t="s">
        <v>418</v>
      </c>
      <c r="BM125" s="244" t="s">
        <v>425</v>
      </c>
    </row>
    <row r="126" s="2" customFormat="1" ht="16.5" customHeight="1">
      <c r="A126" s="37"/>
      <c r="B126" s="38"/>
      <c r="C126" s="234" t="s">
        <v>128</v>
      </c>
      <c r="D126" s="234" t="s">
        <v>123</v>
      </c>
      <c r="E126" s="235" t="s">
        <v>426</v>
      </c>
      <c r="F126" s="236" t="s">
        <v>427</v>
      </c>
      <c r="G126" s="237" t="s">
        <v>416</v>
      </c>
      <c r="H126" s="238">
        <v>1</v>
      </c>
      <c r="I126" s="239"/>
      <c r="J126" s="238">
        <f>ROUND(I126*H126,0)</f>
        <v>0</v>
      </c>
      <c r="K126" s="236" t="s">
        <v>417</v>
      </c>
      <c r="L126" s="43"/>
      <c r="M126" s="240" t="s">
        <v>1</v>
      </c>
      <c r="N126" s="241" t="s">
        <v>40</v>
      </c>
      <c r="O126" s="90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4" t="s">
        <v>418</v>
      </c>
      <c r="AT126" s="244" t="s">
        <v>123</v>
      </c>
      <c r="AU126" s="244" t="s">
        <v>84</v>
      </c>
      <c r="AY126" s="16" t="s">
        <v>121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6" t="s">
        <v>8</v>
      </c>
      <c r="BK126" s="245">
        <f>ROUND(I126*H126,0)</f>
        <v>0</v>
      </c>
      <c r="BL126" s="16" t="s">
        <v>418</v>
      </c>
      <c r="BM126" s="244" t="s">
        <v>428</v>
      </c>
    </row>
    <row r="127" s="2" customFormat="1" ht="16.5" customHeight="1">
      <c r="A127" s="37"/>
      <c r="B127" s="38"/>
      <c r="C127" s="234" t="s">
        <v>145</v>
      </c>
      <c r="D127" s="234" t="s">
        <v>123</v>
      </c>
      <c r="E127" s="235" t="s">
        <v>429</v>
      </c>
      <c r="F127" s="236" t="s">
        <v>430</v>
      </c>
      <c r="G127" s="237" t="s">
        <v>416</v>
      </c>
      <c r="H127" s="238">
        <v>1</v>
      </c>
      <c r="I127" s="239"/>
      <c r="J127" s="238">
        <f>ROUND(I127*H127,0)</f>
        <v>0</v>
      </c>
      <c r="K127" s="236" t="s">
        <v>417</v>
      </c>
      <c r="L127" s="43"/>
      <c r="M127" s="240" t="s">
        <v>1</v>
      </c>
      <c r="N127" s="241" t="s">
        <v>40</v>
      </c>
      <c r="O127" s="90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4" t="s">
        <v>418</v>
      </c>
      <c r="AT127" s="244" t="s">
        <v>123</v>
      </c>
      <c r="AU127" s="244" t="s">
        <v>84</v>
      </c>
      <c r="AY127" s="16" t="s">
        <v>121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6" t="s">
        <v>8</v>
      </c>
      <c r="BK127" s="245">
        <f>ROUND(I127*H127,0)</f>
        <v>0</v>
      </c>
      <c r="BL127" s="16" t="s">
        <v>418</v>
      </c>
      <c r="BM127" s="244" t="s">
        <v>431</v>
      </c>
    </row>
    <row r="128" s="12" customFormat="1" ht="22.8" customHeight="1">
      <c r="A128" s="12"/>
      <c r="B128" s="218"/>
      <c r="C128" s="219"/>
      <c r="D128" s="220" t="s">
        <v>74</v>
      </c>
      <c r="E128" s="232" t="s">
        <v>432</v>
      </c>
      <c r="F128" s="232" t="s">
        <v>433</v>
      </c>
      <c r="G128" s="219"/>
      <c r="H128" s="219"/>
      <c r="I128" s="222"/>
      <c r="J128" s="233">
        <f>BK128</f>
        <v>0</v>
      </c>
      <c r="K128" s="219"/>
      <c r="L128" s="224"/>
      <c r="M128" s="225"/>
      <c r="N128" s="226"/>
      <c r="O128" s="226"/>
      <c r="P128" s="227">
        <f>SUM(P129:P137)</f>
        <v>0</v>
      </c>
      <c r="Q128" s="226"/>
      <c r="R128" s="227">
        <f>SUM(R129:R137)</f>
        <v>0</v>
      </c>
      <c r="S128" s="226"/>
      <c r="T128" s="228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9" t="s">
        <v>145</v>
      </c>
      <c r="AT128" s="230" t="s">
        <v>74</v>
      </c>
      <c r="AU128" s="230" t="s">
        <v>8</v>
      </c>
      <c r="AY128" s="229" t="s">
        <v>121</v>
      </c>
      <c r="BK128" s="231">
        <f>SUM(BK129:BK137)</f>
        <v>0</v>
      </c>
    </row>
    <row r="129" s="2" customFormat="1" ht="16.5" customHeight="1">
      <c r="A129" s="37"/>
      <c r="B129" s="38"/>
      <c r="C129" s="234" t="s">
        <v>150</v>
      </c>
      <c r="D129" s="234" t="s">
        <v>123</v>
      </c>
      <c r="E129" s="235" t="s">
        <v>434</v>
      </c>
      <c r="F129" s="236" t="s">
        <v>435</v>
      </c>
      <c r="G129" s="237" t="s">
        <v>416</v>
      </c>
      <c r="H129" s="238">
        <v>1</v>
      </c>
      <c r="I129" s="239"/>
      <c r="J129" s="238">
        <f>ROUND(I129*H129,0)</f>
        <v>0</v>
      </c>
      <c r="K129" s="236" t="s">
        <v>436</v>
      </c>
      <c r="L129" s="43"/>
      <c r="M129" s="240" t="s">
        <v>1</v>
      </c>
      <c r="N129" s="241" t="s">
        <v>40</v>
      </c>
      <c r="O129" s="90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4" t="s">
        <v>418</v>
      </c>
      <c r="AT129" s="244" t="s">
        <v>123</v>
      </c>
      <c r="AU129" s="244" t="s">
        <v>84</v>
      </c>
      <c r="AY129" s="16" t="s">
        <v>121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6" t="s">
        <v>8</v>
      </c>
      <c r="BK129" s="245">
        <f>ROUND(I129*H129,0)</f>
        <v>0</v>
      </c>
      <c r="BL129" s="16" t="s">
        <v>418</v>
      </c>
      <c r="BM129" s="244" t="s">
        <v>437</v>
      </c>
    </row>
    <row r="130" s="2" customFormat="1" ht="16.5" customHeight="1">
      <c r="A130" s="37"/>
      <c r="B130" s="38"/>
      <c r="C130" s="234" t="s">
        <v>154</v>
      </c>
      <c r="D130" s="234" t="s">
        <v>123</v>
      </c>
      <c r="E130" s="235" t="s">
        <v>438</v>
      </c>
      <c r="F130" s="236" t="s">
        <v>439</v>
      </c>
      <c r="G130" s="237" t="s">
        <v>416</v>
      </c>
      <c r="H130" s="238">
        <v>1</v>
      </c>
      <c r="I130" s="239"/>
      <c r="J130" s="238">
        <f>ROUND(I130*H130,0)</f>
        <v>0</v>
      </c>
      <c r="K130" s="236" t="s">
        <v>436</v>
      </c>
      <c r="L130" s="43"/>
      <c r="M130" s="240" t="s">
        <v>1</v>
      </c>
      <c r="N130" s="241" t="s">
        <v>40</v>
      </c>
      <c r="O130" s="90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4" t="s">
        <v>418</v>
      </c>
      <c r="AT130" s="244" t="s">
        <v>123</v>
      </c>
      <c r="AU130" s="244" t="s">
        <v>84</v>
      </c>
      <c r="AY130" s="16" t="s">
        <v>121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6" t="s">
        <v>8</v>
      </c>
      <c r="BK130" s="245">
        <f>ROUND(I130*H130,0)</f>
        <v>0</v>
      </c>
      <c r="BL130" s="16" t="s">
        <v>418</v>
      </c>
      <c r="BM130" s="244" t="s">
        <v>440</v>
      </c>
    </row>
    <row r="131" s="2" customFormat="1" ht="16.5" customHeight="1">
      <c r="A131" s="37"/>
      <c r="B131" s="38"/>
      <c r="C131" s="234" t="s">
        <v>160</v>
      </c>
      <c r="D131" s="234" t="s">
        <v>123</v>
      </c>
      <c r="E131" s="235" t="s">
        <v>441</v>
      </c>
      <c r="F131" s="236" t="s">
        <v>442</v>
      </c>
      <c r="G131" s="237" t="s">
        <v>416</v>
      </c>
      <c r="H131" s="238">
        <v>1</v>
      </c>
      <c r="I131" s="239"/>
      <c r="J131" s="238">
        <f>ROUND(I131*H131,0)</f>
        <v>0</v>
      </c>
      <c r="K131" s="236" t="s">
        <v>436</v>
      </c>
      <c r="L131" s="43"/>
      <c r="M131" s="240" t="s">
        <v>1</v>
      </c>
      <c r="N131" s="241" t="s">
        <v>40</v>
      </c>
      <c r="O131" s="90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4" t="s">
        <v>418</v>
      </c>
      <c r="AT131" s="244" t="s">
        <v>123</v>
      </c>
      <c r="AU131" s="244" t="s">
        <v>84</v>
      </c>
      <c r="AY131" s="16" t="s">
        <v>121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6" t="s">
        <v>8</v>
      </c>
      <c r="BK131" s="245">
        <f>ROUND(I131*H131,0)</f>
        <v>0</v>
      </c>
      <c r="BL131" s="16" t="s">
        <v>418</v>
      </c>
      <c r="BM131" s="244" t="s">
        <v>443</v>
      </c>
    </row>
    <row r="132" s="2" customFormat="1" ht="16.5" customHeight="1">
      <c r="A132" s="37"/>
      <c r="B132" s="38"/>
      <c r="C132" s="234" t="s">
        <v>165</v>
      </c>
      <c r="D132" s="234" t="s">
        <v>123</v>
      </c>
      <c r="E132" s="235" t="s">
        <v>444</v>
      </c>
      <c r="F132" s="236" t="s">
        <v>445</v>
      </c>
      <c r="G132" s="237" t="s">
        <v>416</v>
      </c>
      <c r="H132" s="238">
        <v>1</v>
      </c>
      <c r="I132" s="239"/>
      <c r="J132" s="238">
        <f>ROUND(I132*H132,0)</f>
        <v>0</v>
      </c>
      <c r="K132" s="236" t="s">
        <v>436</v>
      </c>
      <c r="L132" s="43"/>
      <c r="M132" s="240" t="s">
        <v>1</v>
      </c>
      <c r="N132" s="241" t="s">
        <v>40</v>
      </c>
      <c r="O132" s="90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4" t="s">
        <v>418</v>
      </c>
      <c r="AT132" s="244" t="s">
        <v>123</v>
      </c>
      <c r="AU132" s="244" t="s">
        <v>84</v>
      </c>
      <c r="AY132" s="16" t="s">
        <v>121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6" t="s">
        <v>8</v>
      </c>
      <c r="BK132" s="245">
        <f>ROUND(I132*H132,0)</f>
        <v>0</v>
      </c>
      <c r="BL132" s="16" t="s">
        <v>418</v>
      </c>
      <c r="BM132" s="244" t="s">
        <v>446</v>
      </c>
    </row>
    <row r="133" s="2" customFormat="1" ht="21.75" customHeight="1">
      <c r="A133" s="37"/>
      <c r="B133" s="38"/>
      <c r="C133" s="234" t="s">
        <v>169</v>
      </c>
      <c r="D133" s="234" t="s">
        <v>123</v>
      </c>
      <c r="E133" s="235" t="s">
        <v>447</v>
      </c>
      <c r="F133" s="236" t="s">
        <v>448</v>
      </c>
      <c r="G133" s="237" t="s">
        <v>416</v>
      </c>
      <c r="H133" s="238">
        <v>1</v>
      </c>
      <c r="I133" s="239"/>
      <c r="J133" s="238">
        <f>ROUND(I133*H133,0)</f>
        <v>0</v>
      </c>
      <c r="K133" s="236" t="s">
        <v>436</v>
      </c>
      <c r="L133" s="43"/>
      <c r="M133" s="240" t="s">
        <v>1</v>
      </c>
      <c r="N133" s="241" t="s">
        <v>40</v>
      </c>
      <c r="O133" s="90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418</v>
      </c>
      <c r="AT133" s="244" t="s">
        <v>123</v>
      </c>
      <c r="AU133" s="244" t="s">
        <v>84</v>
      </c>
      <c r="AY133" s="16" t="s">
        <v>121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6" t="s">
        <v>8</v>
      </c>
      <c r="BK133" s="245">
        <f>ROUND(I133*H133,0)</f>
        <v>0</v>
      </c>
      <c r="BL133" s="16" t="s">
        <v>418</v>
      </c>
      <c r="BM133" s="244" t="s">
        <v>449</v>
      </c>
    </row>
    <row r="134" s="2" customFormat="1" ht="16.5" customHeight="1">
      <c r="A134" s="37"/>
      <c r="B134" s="38"/>
      <c r="C134" s="234" t="s">
        <v>176</v>
      </c>
      <c r="D134" s="234" t="s">
        <v>123</v>
      </c>
      <c r="E134" s="235" t="s">
        <v>450</v>
      </c>
      <c r="F134" s="236" t="s">
        <v>451</v>
      </c>
      <c r="G134" s="237" t="s">
        <v>416</v>
      </c>
      <c r="H134" s="238">
        <v>1</v>
      </c>
      <c r="I134" s="239"/>
      <c r="J134" s="238">
        <f>ROUND(I134*H134,0)</f>
        <v>0</v>
      </c>
      <c r="K134" s="236" t="s">
        <v>436</v>
      </c>
      <c r="L134" s="43"/>
      <c r="M134" s="240" t="s">
        <v>1</v>
      </c>
      <c r="N134" s="241" t="s">
        <v>40</v>
      </c>
      <c r="O134" s="90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418</v>
      </c>
      <c r="AT134" s="244" t="s">
        <v>123</v>
      </c>
      <c r="AU134" s="244" t="s">
        <v>84</v>
      </c>
      <c r="AY134" s="16" t="s">
        <v>121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6" t="s">
        <v>8</v>
      </c>
      <c r="BK134" s="245">
        <f>ROUND(I134*H134,0)</f>
        <v>0</v>
      </c>
      <c r="BL134" s="16" t="s">
        <v>418</v>
      </c>
      <c r="BM134" s="244" t="s">
        <v>452</v>
      </c>
    </row>
    <row r="135" s="2" customFormat="1" ht="16.5" customHeight="1">
      <c r="A135" s="37"/>
      <c r="B135" s="38"/>
      <c r="C135" s="234" t="s">
        <v>183</v>
      </c>
      <c r="D135" s="234" t="s">
        <v>123</v>
      </c>
      <c r="E135" s="235" t="s">
        <v>453</v>
      </c>
      <c r="F135" s="236" t="s">
        <v>454</v>
      </c>
      <c r="G135" s="237" t="s">
        <v>416</v>
      </c>
      <c r="H135" s="238">
        <v>1</v>
      </c>
      <c r="I135" s="239"/>
      <c r="J135" s="238">
        <f>ROUND(I135*H135,0)</f>
        <v>0</v>
      </c>
      <c r="K135" s="236" t="s">
        <v>436</v>
      </c>
      <c r="L135" s="43"/>
      <c r="M135" s="240" t="s">
        <v>1</v>
      </c>
      <c r="N135" s="241" t="s">
        <v>40</v>
      </c>
      <c r="O135" s="90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4" t="s">
        <v>418</v>
      </c>
      <c r="AT135" s="244" t="s">
        <v>123</v>
      </c>
      <c r="AU135" s="244" t="s">
        <v>84</v>
      </c>
      <c r="AY135" s="16" t="s">
        <v>121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6" t="s">
        <v>8</v>
      </c>
      <c r="BK135" s="245">
        <f>ROUND(I135*H135,0)</f>
        <v>0</v>
      </c>
      <c r="BL135" s="16" t="s">
        <v>418</v>
      </c>
      <c r="BM135" s="244" t="s">
        <v>455</v>
      </c>
    </row>
    <row r="136" s="2" customFormat="1" ht="16.5" customHeight="1">
      <c r="A136" s="37"/>
      <c r="B136" s="38"/>
      <c r="C136" s="234" t="s">
        <v>187</v>
      </c>
      <c r="D136" s="234" t="s">
        <v>123</v>
      </c>
      <c r="E136" s="235" t="s">
        <v>456</v>
      </c>
      <c r="F136" s="236" t="s">
        <v>457</v>
      </c>
      <c r="G136" s="237" t="s">
        <v>416</v>
      </c>
      <c r="H136" s="238">
        <v>1</v>
      </c>
      <c r="I136" s="239"/>
      <c r="J136" s="238">
        <f>ROUND(I136*H136,0)</f>
        <v>0</v>
      </c>
      <c r="K136" s="236" t="s">
        <v>436</v>
      </c>
      <c r="L136" s="43"/>
      <c r="M136" s="240" t="s">
        <v>1</v>
      </c>
      <c r="N136" s="241" t="s">
        <v>40</v>
      </c>
      <c r="O136" s="90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4" t="s">
        <v>418</v>
      </c>
      <c r="AT136" s="244" t="s">
        <v>123</v>
      </c>
      <c r="AU136" s="244" t="s">
        <v>84</v>
      </c>
      <c r="AY136" s="16" t="s">
        <v>121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6" t="s">
        <v>8</v>
      </c>
      <c r="BK136" s="245">
        <f>ROUND(I136*H136,0)</f>
        <v>0</v>
      </c>
      <c r="BL136" s="16" t="s">
        <v>418</v>
      </c>
      <c r="BM136" s="244" t="s">
        <v>458</v>
      </c>
    </row>
    <row r="137" s="2" customFormat="1" ht="16.5" customHeight="1">
      <c r="A137" s="37"/>
      <c r="B137" s="38"/>
      <c r="C137" s="234" t="s">
        <v>192</v>
      </c>
      <c r="D137" s="234" t="s">
        <v>123</v>
      </c>
      <c r="E137" s="235" t="s">
        <v>459</v>
      </c>
      <c r="F137" s="236" t="s">
        <v>460</v>
      </c>
      <c r="G137" s="237" t="s">
        <v>416</v>
      </c>
      <c r="H137" s="238">
        <v>1</v>
      </c>
      <c r="I137" s="239"/>
      <c r="J137" s="238">
        <f>ROUND(I137*H137,0)</f>
        <v>0</v>
      </c>
      <c r="K137" s="236" t="s">
        <v>436</v>
      </c>
      <c r="L137" s="43"/>
      <c r="M137" s="240" t="s">
        <v>1</v>
      </c>
      <c r="N137" s="241" t="s">
        <v>40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418</v>
      </c>
      <c r="AT137" s="244" t="s">
        <v>123</v>
      </c>
      <c r="AU137" s="244" t="s">
        <v>84</v>
      </c>
      <c r="AY137" s="16" t="s">
        <v>121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6" t="s">
        <v>8</v>
      </c>
      <c r="BK137" s="245">
        <f>ROUND(I137*H137,0)</f>
        <v>0</v>
      </c>
      <c r="BL137" s="16" t="s">
        <v>418</v>
      </c>
      <c r="BM137" s="244" t="s">
        <v>461</v>
      </c>
    </row>
    <row r="138" s="12" customFormat="1" ht="22.8" customHeight="1">
      <c r="A138" s="12"/>
      <c r="B138" s="218"/>
      <c r="C138" s="219"/>
      <c r="D138" s="220" t="s">
        <v>74</v>
      </c>
      <c r="E138" s="232" t="s">
        <v>462</v>
      </c>
      <c r="F138" s="232" t="s">
        <v>463</v>
      </c>
      <c r="G138" s="219"/>
      <c r="H138" s="219"/>
      <c r="I138" s="222"/>
      <c r="J138" s="233">
        <f>BK138</f>
        <v>0</v>
      </c>
      <c r="K138" s="219"/>
      <c r="L138" s="224"/>
      <c r="M138" s="225"/>
      <c r="N138" s="226"/>
      <c r="O138" s="226"/>
      <c r="P138" s="227">
        <f>P139</f>
        <v>0</v>
      </c>
      <c r="Q138" s="226"/>
      <c r="R138" s="227">
        <f>R139</f>
        <v>0</v>
      </c>
      <c r="S138" s="226"/>
      <c r="T138" s="228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9" t="s">
        <v>145</v>
      </c>
      <c r="AT138" s="230" t="s">
        <v>74</v>
      </c>
      <c r="AU138" s="230" t="s">
        <v>8</v>
      </c>
      <c r="AY138" s="229" t="s">
        <v>121</v>
      </c>
      <c r="BK138" s="231">
        <f>BK139</f>
        <v>0</v>
      </c>
    </row>
    <row r="139" s="2" customFormat="1" ht="16.5" customHeight="1">
      <c r="A139" s="37"/>
      <c r="B139" s="38"/>
      <c r="C139" s="234" t="s">
        <v>9</v>
      </c>
      <c r="D139" s="234" t="s">
        <v>123</v>
      </c>
      <c r="E139" s="235" t="s">
        <v>464</v>
      </c>
      <c r="F139" s="236" t="s">
        <v>465</v>
      </c>
      <c r="G139" s="237" t="s">
        <v>416</v>
      </c>
      <c r="H139" s="238">
        <v>1</v>
      </c>
      <c r="I139" s="239"/>
      <c r="J139" s="238">
        <f>ROUND(I139*H139,0)</f>
        <v>0</v>
      </c>
      <c r="K139" s="236" t="s">
        <v>417</v>
      </c>
      <c r="L139" s="43"/>
      <c r="M139" s="277" t="s">
        <v>1</v>
      </c>
      <c r="N139" s="278" t="s">
        <v>40</v>
      </c>
      <c r="O139" s="279"/>
      <c r="P139" s="280">
        <f>O139*H139</f>
        <v>0</v>
      </c>
      <c r="Q139" s="280">
        <v>0</v>
      </c>
      <c r="R139" s="280">
        <f>Q139*H139</f>
        <v>0</v>
      </c>
      <c r="S139" s="280">
        <v>0</v>
      </c>
      <c r="T139" s="2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4" t="s">
        <v>418</v>
      </c>
      <c r="AT139" s="244" t="s">
        <v>123</v>
      </c>
      <c r="AU139" s="244" t="s">
        <v>84</v>
      </c>
      <c r="AY139" s="16" t="s">
        <v>121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6" t="s">
        <v>8</v>
      </c>
      <c r="BK139" s="245">
        <f>ROUND(I139*H139,0)</f>
        <v>0</v>
      </c>
      <c r="BL139" s="16" t="s">
        <v>418</v>
      </c>
      <c r="BM139" s="244" t="s">
        <v>466</v>
      </c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182"/>
      <c r="J140" s="66"/>
      <c r="K140" s="66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qg51ozRAAZfYPR8EM50DF+EsnrzOqeWe5wj93sAYhxE3w+6JrGtb739WkvXkXCkghWYROb6avpgLwW0ja71fOQ==" hashValue="cDpT7ZfQdZRxVs4HGvB8JZRFdH6yZBeYYLv+HBwBDJFNm0hnKXEMqsGc0YqgtNjCRxZJDSsvf99QUr7SA4HgvA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2020-03-06T15:21:06Z</dcterms:created>
  <dcterms:modified xsi:type="dcterms:W3CDTF">2020-03-06T15:21:10Z</dcterms:modified>
</cp:coreProperties>
</file>